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rm/Downloads/"/>
    </mc:Choice>
  </mc:AlternateContent>
  <xr:revisionPtr revIDLastSave="0" documentId="13_ncr:1_{6290BB22-86B3-0345-A051-96D04C1996D9}" xr6:coauthVersionLast="47" xr6:coauthVersionMax="47" xr10:uidLastSave="{00000000-0000-0000-0000-000000000000}"/>
  <bookViews>
    <workbookView xWindow="0" yWindow="760" windowWidth="29920" windowHeight="19340" xr2:uid="{00000000-000D-0000-FFFF-FFFF00000000}"/>
  </bookViews>
  <sheets>
    <sheet name="Introduction" sheetId="1" r:id="rId1"/>
    <sheet name="Validator analysis" sheetId="2" r:id="rId2"/>
    <sheet name="Network summary" sheetId="3" r:id="rId3"/>
    <sheet name="Footprint comparisons" sheetId="4" r:id="rId4"/>
  </sheets>
  <definedNames>
    <definedName name="_xlnm._FilterDatabase" localSheetId="1" hidden="1">'Validator analysis'!$A$1:$K$219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D2" i="4"/>
  <c r="D3" i="4"/>
  <c r="D5" i="4"/>
  <c r="D6" i="4"/>
  <c r="D7" i="4"/>
  <c r="D8" i="4"/>
  <c r="D9" i="4"/>
  <c r="D10" i="4"/>
  <c r="D11" i="4"/>
  <c r="D12" i="4"/>
  <c r="D13" i="4"/>
  <c r="D14" i="4"/>
  <c r="D15" i="4"/>
  <c r="D16" i="4"/>
  <c r="D17" i="4"/>
  <c r="D18" i="4"/>
  <c r="D19" i="4"/>
  <c r="C16" i="4"/>
  <c r="C15" i="4"/>
  <c r="C14" i="4"/>
  <c r="C13" i="4"/>
  <c r="C12" i="4"/>
  <c r="C11" i="4"/>
  <c r="C10" i="4"/>
  <c r="C9" i="4"/>
  <c r="C8" i="4"/>
  <c r="C7" i="4"/>
  <c r="B16" i="3"/>
  <c r="B9" i="3"/>
  <c r="B17" i="3" s="1"/>
  <c r="B6" i="3"/>
  <c r="D226" i="2"/>
  <c r="D224" i="2"/>
  <c r="D223" i="2"/>
  <c r="I220" i="2"/>
  <c r="J196" i="2" s="1"/>
  <c r="K196" i="2" s="1"/>
  <c r="F219" i="2"/>
  <c r="J218" i="2"/>
  <c r="K218" i="2" s="1"/>
  <c r="F218" i="2"/>
  <c r="F217" i="2"/>
  <c r="J216" i="2"/>
  <c r="F216" i="2"/>
  <c r="K216" i="2" s="1"/>
  <c r="F215" i="2"/>
  <c r="F214" i="2"/>
  <c r="J213" i="2"/>
  <c r="K213" i="2" s="1"/>
  <c r="F213" i="2"/>
  <c r="J212" i="2"/>
  <c r="F212" i="2"/>
  <c r="J211" i="2"/>
  <c r="K211" i="2" s="1"/>
  <c r="F211" i="2"/>
  <c r="F210" i="2"/>
  <c r="J209" i="2"/>
  <c r="K209" i="2" s="1"/>
  <c r="F209" i="2"/>
  <c r="J208" i="2"/>
  <c r="K208" i="2" s="1"/>
  <c r="F208" i="2"/>
  <c r="J207" i="2"/>
  <c r="F207" i="2"/>
  <c r="K207" i="2" s="1"/>
  <c r="F206" i="2"/>
  <c r="F205" i="2"/>
  <c r="J204" i="2"/>
  <c r="F204" i="2"/>
  <c r="K204" i="2" s="1"/>
  <c r="F203" i="2"/>
  <c r="J202" i="2"/>
  <c r="F202" i="2"/>
  <c r="J201" i="2"/>
  <c r="F201" i="2"/>
  <c r="K201" i="2" s="1"/>
  <c r="F200" i="2"/>
  <c r="J199" i="2"/>
  <c r="K199" i="2" s="1"/>
  <c r="F199" i="2"/>
  <c r="J198" i="2"/>
  <c r="K198" i="2" s="1"/>
  <c r="F198" i="2"/>
  <c r="F197" i="2"/>
  <c r="F196" i="2"/>
  <c r="F195" i="2"/>
  <c r="F194" i="2"/>
  <c r="F193" i="2"/>
  <c r="J192" i="2"/>
  <c r="F192" i="2"/>
  <c r="K192" i="2" s="1"/>
  <c r="F191" i="2"/>
  <c r="F190" i="2"/>
  <c r="J189" i="2"/>
  <c r="F189" i="2"/>
  <c r="K189" i="2" s="1"/>
  <c r="F188" i="2"/>
  <c r="F187" i="2"/>
  <c r="J186" i="2"/>
  <c r="K186" i="2" s="1"/>
  <c r="F186" i="2"/>
  <c r="F185" i="2"/>
  <c r="F184" i="2"/>
  <c r="J183" i="2"/>
  <c r="K183" i="2" s="1"/>
  <c r="F183" i="2"/>
  <c r="F182" i="2"/>
  <c r="F181" i="2"/>
  <c r="F180" i="2"/>
  <c r="F179" i="2"/>
  <c r="F178" i="2"/>
  <c r="J177" i="2"/>
  <c r="F177" i="2"/>
  <c r="J176" i="2"/>
  <c r="K176" i="2" s="1"/>
  <c r="F176" i="2"/>
  <c r="F175" i="2"/>
  <c r="J174" i="2"/>
  <c r="K174" i="2" s="1"/>
  <c r="F174" i="2"/>
  <c r="J173" i="2"/>
  <c r="K173" i="2" s="1"/>
  <c r="F173" i="2"/>
  <c r="F172" i="2"/>
  <c r="J171" i="2"/>
  <c r="K171" i="2" s="1"/>
  <c r="F171" i="2"/>
  <c r="F170" i="2"/>
  <c r="F169" i="2"/>
  <c r="J168" i="2"/>
  <c r="K168" i="2" s="1"/>
  <c r="F168" i="2"/>
  <c r="J167" i="2"/>
  <c r="F167" i="2"/>
  <c r="J166" i="2"/>
  <c r="F166" i="2"/>
  <c r="K166" i="2" s="1"/>
  <c r="F165" i="2"/>
  <c r="J164" i="2"/>
  <c r="K164" i="2" s="1"/>
  <c r="F164" i="2"/>
  <c r="J163" i="2"/>
  <c r="K163" i="2" s="1"/>
  <c r="F163" i="2"/>
  <c r="J162" i="2"/>
  <c r="F162" i="2"/>
  <c r="J161" i="2"/>
  <c r="K161" i="2" s="1"/>
  <c r="F161" i="2"/>
  <c r="F160" i="2"/>
  <c r="J159" i="2"/>
  <c r="K159" i="2" s="1"/>
  <c r="F159" i="2"/>
  <c r="J158" i="2"/>
  <c r="K158" i="2" s="1"/>
  <c r="F158" i="2"/>
  <c r="J157" i="2"/>
  <c r="F157" i="2"/>
  <c r="K157" i="2" s="1"/>
  <c r="F156" i="2"/>
  <c r="F155" i="2"/>
  <c r="J154" i="2"/>
  <c r="F154" i="2"/>
  <c r="K154" i="2" s="1"/>
  <c r="F153" i="2"/>
  <c r="J152" i="2"/>
  <c r="F152" i="2"/>
  <c r="J151" i="2"/>
  <c r="K151" i="2" s="1"/>
  <c r="F151" i="2"/>
  <c r="F150" i="2"/>
  <c r="J149" i="2"/>
  <c r="K149" i="2" s="1"/>
  <c r="F149" i="2"/>
  <c r="J148" i="2"/>
  <c r="K148" i="2" s="1"/>
  <c r="F148" i="2"/>
  <c r="F147" i="2"/>
  <c r="F146" i="2"/>
  <c r="F145" i="2"/>
  <c r="F144" i="2"/>
  <c r="F143" i="2"/>
  <c r="J142" i="2"/>
  <c r="F142" i="2"/>
  <c r="F141" i="2"/>
  <c r="F140" i="2"/>
  <c r="J139" i="2"/>
  <c r="F139" i="2"/>
  <c r="K139" i="2" s="1"/>
  <c r="F138" i="2"/>
  <c r="F137" i="2"/>
  <c r="K136" i="2"/>
  <c r="J136" i="2"/>
  <c r="F136" i="2"/>
  <c r="F135" i="2"/>
  <c r="F134" i="2"/>
  <c r="K133" i="2"/>
  <c r="J133" i="2"/>
  <c r="F133" i="2"/>
  <c r="F132" i="2"/>
  <c r="F131" i="2"/>
  <c r="F130" i="2"/>
  <c r="F129" i="2"/>
  <c r="F128" i="2"/>
  <c r="J127" i="2"/>
  <c r="F127" i="2"/>
  <c r="J126" i="2"/>
  <c r="K126" i="2" s="1"/>
  <c r="F126" i="2"/>
  <c r="F125" i="2"/>
  <c r="J124" i="2"/>
  <c r="K124" i="2" s="1"/>
  <c r="F124" i="2"/>
  <c r="J123" i="2"/>
  <c r="K123" i="2" s="1"/>
  <c r="F123" i="2"/>
  <c r="F122" i="2"/>
  <c r="K121" i="2"/>
  <c r="J121" i="2"/>
  <c r="F121" i="2"/>
  <c r="F120" i="2"/>
  <c r="F119" i="2"/>
  <c r="J118" i="2"/>
  <c r="K118" i="2" s="1"/>
  <c r="F118" i="2"/>
  <c r="J117" i="2"/>
  <c r="F117" i="2"/>
  <c r="J116" i="2"/>
  <c r="F116" i="2"/>
  <c r="F115" i="2"/>
  <c r="J114" i="2"/>
  <c r="K114" i="2" s="1"/>
  <c r="F114" i="2"/>
  <c r="J113" i="2"/>
  <c r="K113" i="2" s="1"/>
  <c r="F113" i="2"/>
  <c r="J112" i="2"/>
  <c r="F112" i="2"/>
  <c r="J111" i="2"/>
  <c r="K111" i="2" s="1"/>
  <c r="F111" i="2"/>
  <c r="F110" i="2"/>
  <c r="J109" i="2"/>
  <c r="K109" i="2" s="1"/>
  <c r="F109" i="2"/>
  <c r="K108" i="2"/>
  <c r="J108" i="2"/>
  <c r="F108" i="2"/>
  <c r="J107" i="2"/>
  <c r="F107" i="2"/>
  <c r="K107" i="2" s="1"/>
  <c r="F106" i="2"/>
  <c r="F105" i="2"/>
  <c r="J104" i="2"/>
  <c r="F104" i="2"/>
  <c r="K104" i="2" s="1"/>
  <c r="F103" i="2"/>
  <c r="J102" i="2"/>
  <c r="F102" i="2"/>
  <c r="J101" i="2"/>
  <c r="F101" i="2"/>
  <c r="K101" i="2" s="1"/>
  <c r="F100" i="2"/>
  <c r="J99" i="2"/>
  <c r="K99" i="2" s="1"/>
  <c r="F99" i="2"/>
  <c r="J98" i="2"/>
  <c r="K98" i="2" s="1"/>
  <c r="F98" i="2"/>
  <c r="F97" i="2"/>
  <c r="F96" i="2"/>
  <c r="F95" i="2"/>
  <c r="F94" i="2"/>
  <c r="F93" i="2"/>
  <c r="J92" i="2"/>
  <c r="F92" i="2"/>
  <c r="K92" i="2" s="1"/>
  <c r="F91" i="2"/>
  <c r="F90" i="2"/>
  <c r="J89" i="2"/>
  <c r="K89" i="2" s="1"/>
  <c r="F89" i="2"/>
  <c r="F88" i="2"/>
  <c r="F87" i="2"/>
  <c r="J86" i="2"/>
  <c r="K86" i="2" s="1"/>
  <c r="F86" i="2"/>
  <c r="F85" i="2"/>
  <c r="F84" i="2"/>
  <c r="J83" i="2"/>
  <c r="K83" i="2" s="1"/>
  <c r="F83" i="2"/>
  <c r="F82" i="2"/>
  <c r="F81" i="2"/>
  <c r="F80" i="2"/>
  <c r="F79" i="2"/>
  <c r="F78" i="2"/>
  <c r="J77" i="2"/>
  <c r="F77" i="2"/>
  <c r="J76" i="2"/>
  <c r="F76" i="2"/>
  <c r="F75" i="2"/>
  <c r="K74" i="2"/>
  <c r="J74" i="2"/>
  <c r="F74" i="2"/>
  <c r="J73" i="2"/>
  <c r="K73" i="2" s="1"/>
  <c r="F73" i="2"/>
  <c r="F72" i="2"/>
  <c r="J71" i="2"/>
  <c r="K71" i="2" s="1"/>
  <c r="F71" i="2"/>
  <c r="F70" i="2"/>
  <c r="F69" i="2"/>
  <c r="J68" i="2"/>
  <c r="K68" i="2" s="1"/>
  <c r="F68" i="2"/>
  <c r="J67" i="2"/>
  <c r="F67" i="2"/>
  <c r="J66" i="2"/>
  <c r="F66" i="2"/>
  <c r="K66" i="2" s="1"/>
  <c r="F65" i="2"/>
  <c r="J64" i="2"/>
  <c r="F64" i="2"/>
  <c r="J63" i="2"/>
  <c r="K63" i="2" s="1"/>
  <c r="F63" i="2"/>
  <c r="J62" i="2"/>
  <c r="F62" i="2"/>
  <c r="J61" i="2"/>
  <c r="F61" i="2"/>
  <c r="F60" i="2"/>
  <c r="K59" i="2"/>
  <c r="J59" i="2"/>
  <c r="F59" i="2"/>
  <c r="J58" i="2"/>
  <c r="F58" i="2"/>
  <c r="J57" i="2"/>
  <c r="F57" i="2"/>
  <c r="F56" i="2"/>
  <c r="F55" i="2"/>
  <c r="J54" i="2"/>
  <c r="F54" i="2"/>
  <c r="F53" i="2"/>
  <c r="F52" i="2"/>
  <c r="J51" i="2"/>
  <c r="K51" i="2" s="1"/>
  <c r="F51" i="2"/>
  <c r="J50" i="2"/>
  <c r="F50" i="2"/>
  <c r="J49" i="2"/>
  <c r="F49" i="2"/>
  <c r="K48" i="2"/>
  <c r="J48" i="2"/>
  <c r="F48" i="2"/>
  <c r="J47" i="2"/>
  <c r="F47" i="2"/>
  <c r="J46" i="2"/>
  <c r="K46" i="2" s="1"/>
  <c r="F46" i="2"/>
  <c r="F45" i="2"/>
  <c r="J44" i="2"/>
  <c r="F44" i="2"/>
  <c r="J43" i="2"/>
  <c r="K43" i="2" s="1"/>
  <c r="F43" i="2"/>
  <c r="F42" i="2"/>
  <c r="F41" i="2"/>
  <c r="J40" i="2"/>
  <c r="F40" i="2"/>
  <c r="F39" i="2"/>
  <c r="J38" i="2"/>
  <c r="F38" i="2"/>
  <c r="K38" i="2" s="1"/>
  <c r="J37" i="2"/>
  <c r="F37" i="2"/>
  <c r="J36" i="2"/>
  <c r="F36" i="2"/>
  <c r="K36" i="2" s="1"/>
  <c r="K35" i="2"/>
  <c r="J35" i="2"/>
  <c r="F35" i="2"/>
  <c r="K34" i="2"/>
  <c r="J34" i="2"/>
  <c r="F34" i="2"/>
  <c r="J33" i="2"/>
  <c r="F33" i="2"/>
  <c r="K33" i="2" s="1"/>
  <c r="J32" i="2"/>
  <c r="F32" i="2"/>
  <c r="F31" i="2"/>
  <c r="F30" i="2"/>
  <c r="J29" i="2"/>
  <c r="F29" i="2"/>
  <c r="K29" i="2" s="1"/>
  <c r="F28" i="2"/>
  <c r="F27" i="2"/>
  <c r="J26" i="2"/>
  <c r="K26" i="2" s="1"/>
  <c r="F26" i="2"/>
  <c r="J25" i="2"/>
  <c r="F25" i="2"/>
  <c r="J24" i="2"/>
  <c r="F24" i="2"/>
  <c r="K23" i="2"/>
  <c r="J23" i="2"/>
  <c r="F23" i="2"/>
  <c r="J22" i="2"/>
  <c r="F22" i="2"/>
  <c r="J21" i="2"/>
  <c r="K21" i="2" s="1"/>
  <c r="F21" i="2"/>
  <c r="F20" i="2"/>
  <c r="J19" i="2"/>
  <c r="F19" i="2"/>
  <c r="K19" i="2" s="1"/>
  <c r="J18" i="2"/>
  <c r="K18" i="2" s="1"/>
  <c r="F18" i="2"/>
  <c r="F17" i="2"/>
  <c r="F16" i="2"/>
  <c r="J15" i="2"/>
  <c r="K15" i="2" s="1"/>
  <c r="F15" i="2"/>
  <c r="J14" i="2"/>
  <c r="F14" i="2"/>
  <c r="K13" i="2"/>
  <c r="J13" i="2"/>
  <c r="F13" i="2"/>
  <c r="F12" i="2"/>
  <c r="F11" i="2"/>
  <c r="J10" i="2"/>
  <c r="K10" i="2" s="1"/>
  <c r="F10" i="2"/>
  <c r="J9" i="2"/>
  <c r="F9" i="2"/>
  <c r="K9" i="2" s="1"/>
  <c r="J8" i="2"/>
  <c r="K8" i="2" s="1"/>
  <c r="F8" i="2"/>
  <c r="F7" i="2"/>
  <c r="F6" i="2"/>
  <c r="J5" i="2"/>
  <c r="K5" i="2" s="1"/>
  <c r="F5" i="2"/>
  <c r="J4" i="2"/>
  <c r="F4" i="2"/>
  <c r="K4" i="2" s="1"/>
  <c r="J3" i="2"/>
  <c r="F3" i="2"/>
  <c r="K3" i="2" s="1"/>
  <c r="F2" i="2"/>
  <c r="K156" i="2" l="1"/>
  <c r="G151" i="2"/>
  <c r="K195" i="2"/>
  <c r="G2" i="2"/>
  <c r="F223" i="2"/>
  <c r="K61" i="2"/>
  <c r="K69" i="2"/>
  <c r="G81" i="2"/>
  <c r="K175" i="2"/>
  <c r="G194" i="2"/>
  <c r="K184" i="2"/>
  <c r="K82" i="2"/>
  <c r="K160" i="2"/>
  <c r="F224" i="2"/>
  <c r="G204" i="2" s="1"/>
  <c r="G25" i="2"/>
  <c r="K25" i="2"/>
  <c r="K54" i="2"/>
  <c r="K180" i="2"/>
  <c r="G23" i="2"/>
  <c r="K44" i="2"/>
  <c r="K70" i="2"/>
  <c r="K116" i="2"/>
  <c r="K40" i="2"/>
  <c r="K58" i="2"/>
  <c r="K91" i="2"/>
  <c r="K95" i="2"/>
  <c r="K30" i="2"/>
  <c r="K87" i="2"/>
  <c r="G87" i="2"/>
  <c r="K191" i="2"/>
  <c r="G209" i="2"/>
  <c r="F226" i="2"/>
  <c r="K97" i="2"/>
  <c r="K2" i="2"/>
  <c r="G85" i="2"/>
  <c r="K27" i="2"/>
  <c r="K125" i="2"/>
  <c r="K50" i="2"/>
  <c r="K79" i="2"/>
  <c r="G182" i="2"/>
  <c r="K14" i="2"/>
  <c r="K24" i="2"/>
  <c r="K31" i="2"/>
  <c r="K42" i="2"/>
  <c r="G42" i="2"/>
  <c r="K49" i="2"/>
  <c r="K64" i="2"/>
  <c r="K75" i="2"/>
  <c r="K142" i="2"/>
  <c r="K32" i="2"/>
  <c r="K57" i="2"/>
  <c r="K76" i="2"/>
  <c r="K129" i="2"/>
  <c r="K170" i="2"/>
  <c r="K219" i="2"/>
  <c r="J69" i="2"/>
  <c r="J78" i="2"/>
  <c r="K78" i="2" s="1"/>
  <c r="J119" i="2"/>
  <c r="K119" i="2" s="1"/>
  <c r="J122" i="2"/>
  <c r="K122" i="2" s="1"/>
  <c r="J128" i="2"/>
  <c r="K128" i="2" s="1"/>
  <c r="J131" i="2"/>
  <c r="K131" i="2" s="1"/>
  <c r="K152" i="2"/>
  <c r="J169" i="2"/>
  <c r="K169" i="2" s="1"/>
  <c r="J172" i="2"/>
  <c r="K172" i="2" s="1"/>
  <c r="J178" i="2"/>
  <c r="K178" i="2" s="1"/>
  <c r="J181" i="2"/>
  <c r="K181" i="2" s="1"/>
  <c r="K202" i="2"/>
  <c r="J219" i="2"/>
  <c r="J72" i="2"/>
  <c r="K72" i="2" s="1"/>
  <c r="J81" i="2"/>
  <c r="K81" i="2" s="1"/>
  <c r="K102" i="2"/>
  <c r="J6" i="2"/>
  <c r="K6" i="2" s="1"/>
  <c r="J11" i="2"/>
  <c r="K11" i="2" s="1"/>
  <c r="J16" i="2"/>
  <c r="K16" i="2" s="1"/>
  <c r="K22" i="2"/>
  <c r="J27" i="2"/>
  <c r="J30" i="2"/>
  <c r="J41" i="2"/>
  <c r="K41" i="2" s="1"/>
  <c r="K47" i="2"/>
  <c r="J52" i="2"/>
  <c r="K52" i="2" s="1"/>
  <c r="J55" i="2"/>
  <c r="K55" i="2" s="1"/>
  <c r="K67" i="2"/>
  <c r="J84" i="2"/>
  <c r="K84" i="2" s="1"/>
  <c r="J87" i="2"/>
  <c r="J93" i="2"/>
  <c r="K93" i="2" s="1"/>
  <c r="J96" i="2"/>
  <c r="K96" i="2" s="1"/>
  <c r="K117" i="2"/>
  <c r="J134" i="2"/>
  <c r="K134" i="2" s="1"/>
  <c r="J137" i="2"/>
  <c r="K137" i="2" s="1"/>
  <c r="J143" i="2"/>
  <c r="K143" i="2" s="1"/>
  <c r="J146" i="2"/>
  <c r="K146" i="2" s="1"/>
  <c r="K167" i="2"/>
  <c r="J184" i="2"/>
  <c r="J187" i="2"/>
  <c r="K187" i="2" s="1"/>
  <c r="J193" i="2"/>
  <c r="K193" i="2" s="1"/>
  <c r="J215" i="2"/>
  <c r="K215" i="2" s="1"/>
  <c r="J210" i="2"/>
  <c r="K210" i="2" s="1"/>
  <c r="J205" i="2"/>
  <c r="K205" i="2" s="1"/>
  <c r="J200" i="2"/>
  <c r="J195" i="2"/>
  <c r="J190" i="2"/>
  <c r="K190" i="2" s="1"/>
  <c r="J185" i="2"/>
  <c r="K185" i="2" s="1"/>
  <c r="J180" i="2"/>
  <c r="J175" i="2"/>
  <c r="J170" i="2"/>
  <c r="J165" i="2"/>
  <c r="K165" i="2" s="1"/>
  <c r="J160" i="2"/>
  <c r="J155" i="2"/>
  <c r="K155" i="2" s="1"/>
  <c r="J150" i="2"/>
  <c r="J145" i="2"/>
  <c r="K145" i="2" s="1"/>
  <c r="J140" i="2"/>
  <c r="K140" i="2" s="1"/>
  <c r="J135" i="2"/>
  <c r="K135" i="2" s="1"/>
  <c r="J130" i="2"/>
  <c r="K130" i="2" s="1"/>
  <c r="J125" i="2"/>
  <c r="J120" i="2"/>
  <c r="K120" i="2" s="1"/>
  <c r="J115" i="2"/>
  <c r="K115" i="2" s="1"/>
  <c r="J110" i="2"/>
  <c r="K110" i="2" s="1"/>
  <c r="J105" i="2"/>
  <c r="K105" i="2" s="1"/>
  <c r="J100" i="2"/>
  <c r="K100" i="2" s="1"/>
  <c r="J95" i="2"/>
  <c r="J90" i="2"/>
  <c r="K90" i="2" s="1"/>
  <c r="J85" i="2"/>
  <c r="K85" i="2" s="1"/>
  <c r="J80" i="2"/>
  <c r="K80" i="2" s="1"/>
  <c r="J75" i="2"/>
  <c r="J70" i="2"/>
  <c r="J65" i="2"/>
  <c r="K65" i="2" s="1"/>
  <c r="J60" i="2"/>
  <c r="K60" i="2" s="1"/>
  <c r="J220" i="2"/>
  <c r="J214" i="2"/>
  <c r="K214" i="2" s="1"/>
  <c r="J217" i="2"/>
  <c r="K217" i="2" s="1"/>
  <c r="G45" i="2"/>
  <c r="K62" i="2"/>
  <c r="J79" i="2"/>
  <c r="K112" i="2"/>
  <c r="J129" i="2"/>
  <c r="J138" i="2"/>
  <c r="K138" i="2" s="1"/>
  <c r="K162" i="2"/>
  <c r="J179" i="2"/>
  <c r="K179" i="2" s="1"/>
  <c r="J182" i="2"/>
  <c r="K182" i="2" s="1"/>
  <c r="J188" i="2"/>
  <c r="K188" i="2" s="1"/>
  <c r="J191" i="2"/>
  <c r="K212" i="2"/>
  <c r="B12" i="3"/>
  <c r="J28" i="2"/>
  <c r="K28" i="2" s="1"/>
  <c r="J39" i="2"/>
  <c r="K39" i="2" s="1"/>
  <c r="J53" i="2"/>
  <c r="K53" i="2" s="1"/>
  <c r="J82" i="2"/>
  <c r="J88" i="2"/>
  <c r="K88" i="2" s="1"/>
  <c r="J91" i="2"/>
  <c r="J132" i="2"/>
  <c r="K132" i="2" s="1"/>
  <c r="J141" i="2"/>
  <c r="K141" i="2" s="1"/>
  <c r="J2" i="2"/>
  <c r="J7" i="2"/>
  <c r="K7" i="2" s="1"/>
  <c r="J12" i="2"/>
  <c r="K12" i="2" s="1"/>
  <c r="J17" i="2"/>
  <c r="K17" i="2" s="1"/>
  <c r="J20" i="2"/>
  <c r="K20" i="2" s="1"/>
  <c r="J31" i="2"/>
  <c r="K37" i="2"/>
  <c r="J42" i="2"/>
  <c r="J45" i="2"/>
  <c r="K45" i="2" s="1"/>
  <c r="J56" i="2"/>
  <c r="K56" i="2" s="1"/>
  <c r="K77" i="2"/>
  <c r="J94" i="2"/>
  <c r="K94" i="2" s="1"/>
  <c r="J97" i="2"/>
  <c r="J103" i="2"/>
  <c r="K103" i="2" s="1"/>
  <c r="J106" i="2"/>
  <c r="K106" i="2" s="1"/>
  <c r="K127" i="2"/>
  <c r="J144" i="2"/>
  <c r="K144" i="2" s="1"/>
  <c r="J147" i="2"/>
  <c r="K147" i="2" s="1"/>
  <c r="K150" i="2"/>
  <c r="J153" i="2"/>
  <c r="K153" i="2" s="1"/>
  <c r="J156" i="2"/>
  <c r="K177" i="2"/>
  <c r="J194" i="2"/>
  <c r="K194" i="2" s="1"/>
  <c r="J197" i="2"/>
  <c r="K197" i="2" s="1"/>
  <c r="K200" i="2"/>
  <c r="J203" i="2"/>
  <c r="K203" i="2" s="1"/>
  <c r="J206" i="2"/>
  <c r="K206" i="2" s="1"/>
  <c r="C4" i="4" l="1"/>
  <c r="D4" i="4" s="1"/>
  <c r="E4" i="4" s="1"/>
  <c r="B13" i="3"/>
  <c r="G90" i="2"/>
  <c r="G184" i="2"/>
  <c r="K220" i="2"/>
  <c r="B19" i="3" s="1"/>
  <c r="G104" i="2"/>
  <c r="G122" i="2"/>
  <c r="G79" i="2"/>
  <c r="G191" i="2"/>
  <c r="G6" i="2"/>
  <c r="G185" i="2"/>
  <c r="G105" i="2"/>
  <c r="G140" i="2"/>
  <c r="G187" i="2"/>
  <c r="G80" i="2"/>
  <c r="G197" i="2"/>
  <c r="G35" i="2"/>
  <c r="G109" i="2"/>
  <c r="G125" i="2"/>
  <c r="G97" i="2"/>
  <c r="G66" i="2"/>
  <c r="G157" i="2"/>
  <c r="G144" i="2"/>
  <c r="G58" i="2"/>
  <c r="G46" i="2"/>
  <c r="G41" i="2"/>
  <c r="G71" i="2"/>
  <c r="G150" i="2"/>
  <c r="G165" i="2"/>
  <c r="G218" i="2"/>
  <c r="G168" i="2"/>
  <c r="G118" i="2"/>
  <c r="G68" i="2"/>
  <c r="G153" i="2"/>
  <c r="G103" i="2"/>
  <c r="G188" i="2"/>
  <c r="G203" i="2"/>
  <c r="G217" i="2"/>
  <c r="G208" i="2"/>
  <c r="G158" i="2"/>
  <c r="G108" i="2"/>
  <c r="G143" i="2"/>
  <c r="G193" i="2"/>
  <c r="G93" i="2"/>
  <c r="G214" i="2"/>
  <c r="G183" i="2"/>
  <c r="G174" i="2"/>
  <c r="G117" i="2"/>
  <c r="G98" i="2"/>
  <c r="G64" i="2"/>
  <c r="G14" i="2"/>
  <c r="G133" i="2"/>
  <c r="G128" i="2"/>
  <c r="G113" i="2"/>
  <c r="G88" i="2"/>
  <c r="G201" i="2"/>
  <c r="G177" i="2"/>
  <c r="G169" i="2"/>
  <c r="G154" i="2"/>
  <c r="G141" i="2"/>
  <c r="G124" i="2"/>
  <c r="G101" i="2"/>
  <c r="G92" i="2"/>
  <c r="G67" i="2"/>
  <c r="G22" i="2"/>
  <c r="G148" i="2"/>
  <c r="G178" i="2"/>
  <c r="G163" i="2"/>
  <c r="G138" i="2"/>
  <c r="G89" i="2"/>
  <c r="G72" i="2"/>
  <c r="G57" i="2"/>
  <c r="G43" i="2"/>
  <c r="G5" i="2"/>
  <c r="G15" i="2"/>
  <c r="G53" i="2"/>
  <c r="G32" i="2"/>
  <c r="G18" i="2"/>
  <c r="G4" i="2"/>
  <c r="G9" i="2"/>
  <c r="G219" i="2"/>
  <c r="G129" i="2"/>
  <c r="G76" i="2"/>
  <c r="G213" i="2"/>
  <c r="G186" i="2"/>
  <c r="G173" i="2"/>
  <c r="G132" i="2"/>
  <c r="G83" i="2"/>
  <c r="G78" i="2"/>
  <c r="G63" i="2"/>
  <c r="G10" i="2"/>
  <c r="D232" i="2" s="1"/>
  <c r="G86" i="2"/>
  <c r="G136" i="2"/>
  <c r="G127" i="2"/>
  <c r="G74" i="2"/>
  <c r="G37" i="2"/>
  <c r="G176" i="2"/>
  <c r="G123" i="2"/>
  <c r="G51" i="2"/>
  <c r="G26" i="2"/>
  <c r="G47" i="2"/>
  <c r="G164" i="2"/>
  <c r="G77" i="2"/>
  <c r="G126" i="2"/>
  <c r="G73" i="2"/>
  <c r="G36" i="2"/>
  <c r="G167" i="2"/>
  <c r="G114" i="2"/>
  <c r="G198" i="2"/>
  <c r="G28" i="2"/>
  <c r="G11" i="2"/>
  <c r="G189" i="2"/>
  <c r="G84" i="2"/>
  <c r="G172" i="2"/>
  <c r="G91" i="2"/>
  <c r="G62" i="2"/>
  <c r="G115" i="2"/>
  <c r="G75" i="2"/>
  <c r="G7" i="2"/>
  <c r="G8" i="2"/>
  <c r="G155" i="2"/>
  <c r="G170" i="2"/>
  <c r="G56" i="2"/>
  <c r="G55" i="2"/>
  <c r="G135" i="2"/>
  <c r="G119" i="2"/>
  <c r="G166" i="2"/>
  <c r="G31" i="2"/>
  <c r="G111" i="2"/>
  <c r="G161" i="2"/>
  <c r="G48" i="2"/>
  <c r="G139" i="2"/>
  <c r="G16" i="2"/>
  <c r="G162" i="2"/>
  <c r="G100" i="2"/>
  <c r="G190" i="2"/>
  <c r="G147" i="2"/>
  <c r="G17" i="2"/>
  <c r="G156" i="2"/>
  <c r="G33" i="2"/>
  <c r="G149" i="2"/>
  <c r="G95" i="2"/>
  <c r="G3" i="2"/>
  <c r="D231" i="2" s="1"/>
  <c r="G44" i="2"/>
  <c r="G171" i="2"/>
  <c r="E231" i="2"/>
  <c r="G210" i="2"/>
  <c r="G50" i="2"/>
  <c r="G65" i="2"/>
  <c r="G20" i="2"/>
  <c r="D230" i="2" s="1"/>
  <c r="G206" i="2"/>
  <c r="G38" i="2"/>
  <c r="G110" i="2"/>
  <c r="G96" i="2"/>
  <c r="G179" i="2"/>
  <c r="G102" i="2"/>
  <c r="G192" i="2"/>
  <c r="G175" i="2"/>
  <c r="G12" i="2"/>
  <c r="G27" i="2"/>
  <c r="G195" i="2"/>
  <c r="G70" i="2"/>
  <c r="G160" i="2"/>
  <c r="G200" i="2"/>
  <c r="G152" i="2"/>
  <c r="G159" i="2"/>
  <c r="G60" i="2"/>
  <c r="G211" i="2"/>
  <c r="G215" i="2"/>
  <c r="G205" i="2"/>
  <c r="G52" i="2"/>
  <c r="G134" i="2"/>
  <c r="G120" i="2"/>
  <c r="G131" i="2"/>
  <c r="G145" i="2"/>
  <c r="G34" i="2"/>
  <c r="G40" i="2"/>
  <c r="G216" i="2"/>
  <c r="G29" i="2"/>
  <c r="G107" i="2"/>
  <c r="G61" i="2"/>
  <c r="G54" i="2"/>
  <c r="G13" i="2"/>
  <c r="G106" i="2"/>
  <c r="G121" i="2"/>
  <c r="G196" i="2"/>
  <c r="G180" i="2"/>
  <c r="G24" i="2"/>
  <c r="G146" i="2"/>
  <c r="G82" i="2"/>
  <c r="G181" i="2"/>
  <c r="G59" i="2"/>
  <c r="G39" i="2"/>
  <c r="G112" i="2"/>
  <c r="G19" i="2"/>
  <c r="G69" i="2"/>
  <c r="G130" i="2"/>
  <c r="G212" i="2"/>
  <c r="G202" i="2"/>
  <c r="G142" i="2"/>
  <c r="G49" i="2"/>
  <c r="G137" i="2"/>
  <c r="G94" i="2"/>
  <c r="G116" i="2"/>
  <c r="G30" i="2"/>
  <c r="G199" i="2"/>
  <c r="G207" i="2"/>
  <c r="G99" i="2"/>
  <c r="G21" i="2"/>
  <c r="E12" i="4" l="1"/>
  <c r="E17" i="4"/>
  <c r="E3" i="4"/>
  <c r="E13" i="4"/>
  <c r="E16" i="4"/>
  <c r="E19" i="4"/>
  <c r="E10" i="4"/>
  <c r="E14" i="4"/>
  <c r="E15" i="4"/>
  <c r="E18" i="4"/>
  <c r="E9" i="4"/>
  <c r="E2" i="4"/>
  <c r="E11" i="4"/>
  <c r="E5" i="4"/>
  <c r="E6" i="4"/>
  <c r="E7" i="4"/>
  <c r="E8" i="4"/>
  <c r="E232" i="2"/>
  <c r="E230" i="2"/>
  <c r="B20" i="3"/>
  <c r="B22" i="3" s="1"/>
  <c r="B14" i="3"/>
  <c r="B23" i="3" l="1"/>
  <c r="B24" i="3"/>
</calcChain>
</file>

<file path=xl/sharedStrings.xml><?xml version="1.0" encoding="utf-8"?>
<sst xmlns="http://schemas.openxmlformats.org/spreadsheetml/2006/main" count="990" uniqueCount="506">
  <si>
    <t>Climate Footprint Analysis</t>
  </si>
  <si>
    <t>Introduction</t>
  </si>
  <si>
    <t>The following analysis summarizes the greenhouse gas (GHG) emission footprint of the Solana blockchain network. This analysis is based on publicly-available emissions intensity data, which is limited in the large majority of locations worldwide. As such understanding of Solana's climate footprint will never be perfect, but by developing with community feedback and overestimating climate emissions where necessary, this effort seeks to drive more thoughtful and impactful decisions related to blockchain and climate change. As the Solana validator network expands and evolves this footprint also change over time.
In addition to provide network transparency, releasing and improving this data in collaboration with the Solana community will also ideally provide a valuable service to a range of other stakeholders, who can use improved public data and discussion on factors such as grid electricity carbon intensity to tackle their own questions and challenges.</t>
  </si>
  <si>
    <t>Please see here for additional documentation</t>
  </si>
  <si>
    <t>Contents</t>
  </si>
  <si>
    <t>Validator analysis</t>
  </si>
  <si>
    <t>Solana validators, by data center location and emissions intensity</t>
  </si>
  <si>
    <t>Network summary</t>
  </si>
  <si>
    <t>Summary of Solana network statistics</t>
  </si>
  <si>
    <t>Footprint comparisons</t>
  </si>
  <si>
    <t>Contextualizing Solana energy and emissions data</t>
  </si>
  <si>
    <t>Change log</t>
  </si>
  <si>
    <t>V0.5</t>
  </si>
  <si>
    <t>Initial analysis of validator network (4/21) and global emission intensity data</t>
  </si>
  <si>
    <t>V0.8</t>
  </si>
  <si>
    <t>Addition of footprint comparisons from Solana team</t>
  </si>
  <si>
    <t>V1.0</t>
  </si>
  <si>
    <t>1st public release; validator network and emission intensity data 12/21 update</t>
  </si>
  <si>
    <t>Data Center Key</t>
  </si>
  <si>
    <t>Location</t>
  </si>
  <si>
    <t>Country/ Region</t>
  </si>
  <si>
    <r>
      <rPr>
        <b/>
        <sz val="10"/>
        <color theme="1"/>
        <rFont val="Arial"/>
        <family val="2"/>
      </rPr>
      <t xml:space="preserve">Country or state power emissions intensity factor
</t>
    </r>
    <r>
      <rPr>
        <sz val="10"/>
        <color theme="1"/>
        <rFont val="Arial"/>
        <family val="2"/>
      </rPr>
      <t>(gCO2 /kWh)</t>
    </r>
  </si>
  <si>
    <t>Data center intensity % below national/ state level</t>
  </si>
  <si>
    <r>
      <rPr>
        <b/>
        <sz val="10"/>
        <color theme="1"/>
        <rFont val="Arial"/>
        <family val="2"/>
      </rPr>
      <t xml:space="preserve">Net data center emissions intensity
</t>
    </r>
    <r>
      <rPr>
        <sz val="10"/>
        <color theme="1"/>
        <rFont val="Arial"/>
        <family val="2"/>
      </rPr>
      <t>(gCO2 /kWh)</t>
    </r>
  </si>
  <si>
    <r>
      <rPr>
        <b/>
        <sz val="10"/>
        <color theme="1"/>
        <rFont val="arial, sans, sans-serif"/>
      </rPr>
      <t xml:space="preserve">Emissions category
</t>
    </r>
    <r>
      <rPr>
        <sz val="10"/>
        <color theme="1"/>
        <rFont val="arial, sans, sans-serif"/>
      </rPr>
      <t>(tertiles, 1=lowest emissions)</t>
    </r>
  </si>
  <si>
    <t>Emissions intensity source</t>
  </si>
  <si>
    <r>
      <rPr>
        <b/>
        <sz val="10"/>
        <color theme="1"/>
        <rFont val="Arial"/>
        <family val="2"/>
      </rPr>
      <t xml:space="preserve">Accounts per data center
</t>
    </r>
    <r>
      <rPr>
        <sz val="10"/>
        <color theme="1"/>
        <rFont val="Arial"/>
        <family val="2"/>
      </rPr>
      <t>(as of 12/16/21)</t>
    </r>
  </si>
  <si>
    <r>
      <rPr>
        <b/>
        <sz val="10"/>
        <color theme="1"/>
        <rFont val="Arial"/>
        <family val="2"/>
      </rPr>
      <t xml:space="preserve">Share of total accounts
</t>
    </r>
    <r>
      <rPr>
        <sz val="10"/>
        <color theme="1"/>
        <rFont val="Arial"/>
        <family val="2"/>
      </rPr>
      <t>(as of 12/16/21)</t>
    </r>
  </si>
  <si>
    <r>
      <rPr>
        <b/>
        <sz val="10"/>
        <color theme="1"/>
        <rFont val="Arial"/>
        <family val="2"/>
      </rPr>
      <t xml:space="preserve">Weighted emissions factor
</t>
    </r>
    <r>
      <rPr>
        <sz val="10"/>
        <color theme="1"/>
        <rFont val="Arial"/>
        <family val="2"/>
      </rPr>
      <t>(gCO2 /kWh, as of 4/12)</t>
    </r>
  </si>
  <si>
    <t>24940-FI-Helsinki</t>
  </si>
  <si>
    <t>Helsinki</t>
  </si>
  <si>
    <t>FI</t>
  </si>
  <si>
    <t>EEA</t>
  </si>
  <si>
    <t>24940-DE-Falkenstein</t>
  </si>
  <si>
    <t>Falkenstein</t>
  </si>
  <si>
    <t>DE</t>
  </si>
  <si>
    <t>16276-FR-Roubaix</t>
  </si>
  <si>
    <t>Roubaix</t>
  </si>
  <si>
    <t>FR</t>
  </si>
  <si>
    <t>23470-US-America/Chicago</t>
  </si>
  <si>
    <t>Chicago</t>
  </si>
  <si>
    <t>US (IL)</t>
  </si>
  <si>
    <t>USEPA</t>
  </si>
  <si>
    <t>16276-CA-Beauharnois</t>
  </si>
  <si>
    <t>Beauharnois</t>
  </si>
  <si>
    <t>CA (QB)</t>
  </si>
  <si>
    <t>CER</t>
  </si>
  <si>
    <t>16276-FR-Gravelines</t>
  </si>
  <si>
    <t>Gravelines</t>
  </si>
  <si>
    <t>24940-DE-Nuremburg</t>
  </si>
  <si>
    <t>Nuremburg</t>
  </si>
  <si>
    <t>23470-US-Miami</t>
  </si>
  <si>
    <t>Miami</t>
  </si>
  <si>
    <t>US (FL)</t>
  </si>
  <si>
    <t>18450-US-America/Chicago</t>
  </si>
  <si>
    <t>16276-FR-Strasbourg</t>
  </si>
  <si>
    <t>Strasbourg</t>
  </si>
  <si>
    <t>16276-EN-London</t>
  </si>
  <si>
    <t>London</t>
  </si>
  <si>
    <t>GB/EN</t>
  </si>
  <si>
    <t>16276-PL-Warsaw</t>
  </si>
  <si>
    <t>Warsaw</t>
  </si>
  <si>
    <t>PL</t>
  </si>
  <si>
    <t>16509-IE-Dublin</t>
  </si>
  <si>
    <t>Dublin</t>
  </si>
  <si>
    <t>IE</t>
  </si>
  <si>
    <t>18450-US-Ogden</t>
  </si>
  <si>
    <t>Ogden</t>
  </si>
  <si>
    <t>US (UT)</t>
  </si>
  <si>
    <t>16509-JP-Tokyo</t>
  </si>
  <si>
    <t>Tokyo</t>
  </si>
  <si>
    <t>JP</t>
  </si>
  <si>
    <t>UNFCC</t>
  </si>
  <si>
    <t>18450-US-Los Angeles</t>
  </si>
  <si>
    <t>Los Angeles</t>
  </si>
  <si>
    <t>US (CA)</t>
  </si>
  <si>
    <t>23470-US-Las Vegas</t>
  </si>
  <si>
    <t>Las Vegas</t>
  </si>
  <si>
    <t>US (NV)</t>
  </si>
  <si>
    <t>24961-DE-Europe/Berlin</t>
  </si>
  <si>
    <t>Berlin</t>
  </si>
  <si>
    <t>23470-US-Los Angeles</t>
  </si>
  <si>
    <t>51167-DE-Düsseldorf</t>
  </si>
  <si>
    <t>Düsseldorf</t>
  </si>
  <si>
    <t>23470-US-Piscataway</t>
  </si>
  <si>
    <t>Piscataway</t>
  </si>
  <si>
    <t>US (NJ)</t>
  </si>
  <si>
    <t>29182-RU-Moscow</t>
  </si>
  <si>
    <t>Moscow</t>
  </si>
  <si>
    <t>RU</t>
  </si>
  <si>
    <t>Statista</t>
  </si>
  <si>
    <t>56694-RU-Europe/Moscow</t>
  </si>
  <si>
    <t>9009-RO-Bucharest</t>
  </si>
  <si>
    <t>Bucharest</t>
  </si>
  <si>
    <t>RO</t>
  </si>
  <si>
    <t>16509-US-Columbus</t>
  </si>
  <si>
    <t>Columbus</t>
  </si>
  <si>
    <t>US (OH)</t>
  </si>
  <si>
    <t>58061-GB-Europe/London</t>
  </si>
  <si>
    <t>15440-RU-Europe/Moscow</t>
  </si>
  <si>
    <t>16509-US-Boardman</t>
  </si>
  <si>
    <t>Boardman</t>
  </si>
  <si>
    <t>US (OR)</t>
  </si>
  <si>
    <t>13830-US-Dallas</t>
  </si>
  <si>
    <t>Dallas</t>
  </si>
  <si>
    <t>US (TX)</t>
  </si>
  <si>
    <t>18450-US-Clearfield</t>
  </si>
  <si>
    <t>Clearfield</t>
  </si>
  <si>
    <t>18450-US-Park City</t>
  </si>
  <si>
    <t>Park City</t>
  </si>
  <si>
    <t>14618-US-Ashburn</t>
  </si>
  <si>
    <t>Ashburn</t>
  </si>
  <si>
    <t>US (VA)</t>
  </si>
  <si>
    <t>22612-US-America/Chicago</t>
  </si>
  <si>
    <t>12212-CA-Toronto</t>
  </si>
  <si>
    <t>Toronto</t>
  </si>
  <si>
    <t>CA (ON)</t>
  </si>
  <si>
    <t>54825-NL-Amsterdam</t>
  </si>
  <si>
    <t>Amsterdam</t>
  </si>
  <si>
    <t>NL</t>
  </si>
  <si>
    <t>54825-NL-Schiphol</t>
  </si>
  <si>
    <t>Schiphol</t>
  </si>
  <si>
    <t>212695-UA-Kivertsi</t>
  </si>
  <si>
    <t>Kivertsi</t>
  </si>
  <si>
    <t>UA</t>
  </si>
  <si>
    <t>35320-UA-Lviv</t>
  </si>
  <si>
    <t>Lviv</t>
  </si>
  <si>
    <t>59577-UA-Lviv</t>
  </si>
  <si>
    <t>23470-US-Edison</t>
  </si>
  <si>
    <t>Edison</t>
  </si>
  <si>
    <t>23470-US-New York</t>
  </si>
  <si>
    <t>New York</t>
  </si>
  <si>
    <t>US (NY)</t>
  </si>
  <si>
    <t>197071-DE-Europe/Berlin</t>
  </si>
  <si>
    <t>24961-DE-Andernach</t>
  </si>
  <si>
    <t>Andernach</t>
  </si>
  <si>
    <t>16276-DE-Frankfurt</t>
  </si>
  <si>
    <t>Frankfurt</t>
  </si>
  <si>
    <t>199610-DE-Frankfurt</t>
  </si>
  <si>
    <t>24961-DE-Schopfheim</t>
  </si>
  <si>
    <t>Schopfheim</t>
  </si>
  <si>
    <t>54825-JP-Tokyo</t>
  </si>
  <si>
    <t>20326-NL-Amsterdam</t>
  </si>
  <si>
    <t>41668-RU-Kazan’</t>
  </si>
  <si>
    <t>Kazan</t>
  </si>
  <si>
    <t>14618-US-America/Chicago</t>
  </si>
  <si>
    <t>13030-CH-Aarburg</t>
  </si>
  <si>
    <t>Aarburg</t>
  </si>
  <si>
    <t>CH</t>
  </si>
  <si>
    <t>CF</t>
  </si>
  <si>
    <t>136958-CN-Asia/Shanghai</t>
  </si>
  <si>
    <t>Shanghai</t>
  </si>
  <si>
    <t>CN</t>
  </si>
  <si>
    <t>CT</t>
  </si>
  <si>
    <t>24940-DE-Europe/Berlin</t>
  </si>
  <si>
    <t>48314-DE-Europe/Berlin</t>
  </si>
  <si>
    <t>16509-DE-Frankfurt am Main</t>
  </si>
  <si>
    <t>199610-DE-Karlsruhe</t>
  </si>
  <si>
    <t>Karlsuhe</t>
  </si>
  <si>
    <t>21409-FR-Europe/Paris</t>
  </si>
  <si>
    <t>Paris</t>
  </si>
  <si>
    <t>21409-FR-Paris</t>
  </si>
  <si>
    <t>16509-GB-London</t>
  </si>
  <si>
    <t>55081-GB-London</t>
  </si>
  <si>
    <t>60945-GB-Europe/London</t>
  </si>
  <si>
    <t>23881-HK-Asia/Hong_Kong</t>
  </si>
  <si>
    <t>Hong Kong</t>
  </si>
  <si>
    <t>HK</t>
  </si>
  <si>
    <t>HK Electric</t>
  </si>
  <si>
    <t>45102-JP-Tokyo</t>
  </si>
  <si>
    <t>212853-LT-Vilnius</t>
  </si>
  <si>
    <t>Vilnius</t>
  </si>
  <si>
    <t>LV</t>
  </si>
  <si>
    <t>2588-LV-Riga</t>
  </si>
  <si>
    <t>Riga</t>
  </si>
  <si>
    <t>59711-NL-Europe/Amsterdam</t>
  </si>
  <si>
    <t>201814-PL-Europe/Warsaw</t>
  </si>
  <si>
    <t>28832-RU-Chelyabinsk</t>
  </si>
  <si>
    <t>Chelyabinsk</t>
  </si>
  <si>
    <t>57128-RU-Kazan’</t>
  </si>
  <si>
    <t>199610-RU-Moscow</t>
  </si>
  <si>
    <t>50867-RU-Europe/Moscow</t>
  </si>
  <si>
    <t>29182-RU-Europe/Moscow</t>
  </si>
  <si>
    <t>56694-RU-Moscow</t>
  </si>
  <si>
    <t>16509-SG-Singapore</t>
  </si>
  <si>
    <t>Singapore</t>
  </si>
  <si>
    <t>SG</t>
  </si>
  <si>
    <t>EMA</t>
  </si>
  <si>
    <t>15169-TW-New Taipei</t>
  </si>
  <si>
    <t>New Taipei</t>
  </si>
  <si>
    <t>TW</t>
  </si>
  <si>
    <t>MOEABOE</t>
  </si>
  <si>
    <t>3255-UA-Kyiv</t>
  </si>
  <si>
    <t>Kyiv</t>
  </si>
  <si>
    <t>3255-UA-Lviv</t>
  </si>
  <si>
    <t>54825-US-Los Angeles</t>
  </si>
  <si>
    <t>212582-US-Tampa</t>
  </si>
  <si>
    <t>15169-US-Council Bluffs</t>
  </si>
  <si>
    <t>Council Bluffs</t>
  </si>
  <si>
    <t>US (IA)</t>
  </si>
  <si>
    <t>40021-US-America/Chicago</t>
  </si>
  <si>
    <t>6939-US-America/Chicago</t>
  </si>
  <si>
    <t>8560-US-America/Chicago</t>
  </si>
  <si>
    <t>19318-US-America/Chicago</t>
  </si>
  <si>
    <t>18450-US-Escanaba</t>
  </si>
  <si>
    <t>Escanaba</t>
  </si>
  <si>
    <t>US (MI)</t>
  </si>
  <si>
    <t>18450-US-Penns Grove</t>
  </si>
  <si>
    <t>Penns Grove</t>
  </si>
  <si>
    <t>54825-US-Secaucus</t>
  </si>
  <si>
    <t>Secaucus</t>
  </si>
  <si>
    <t>23470-US-Brooklyn</t>
  </si>
  <si>
    <t>20326-US-Pittsburgh</t>
  </si>
  <si>
    <t>Pittsburgh</t>
  </si>
  <si>
    <t>US (PA)</t>
  </si>
  <si>
    <t>393398-US-Dallas</t>
  </si>
  <si>
    <t>397423-US-Dallas</t>
  </si>
  <si>
    <t>3900-US-Kyle</t>
  </si>
  <si>
    <t>Kyle</t>
  </si>
  <si>
    <t>393398-US-Irving</t>
  </si>
  <si>
    <t>Irving</t>
  </si>
  <si>
    <t>54825-US-Ashburn</t>
  </si>
  <si>
    <t>200851-AE-Dubai</t>
  </si>
  <si>
    <t>Dubai</t>
  </si>
  <si>
    <t>AE</t>
  </si>
  <si>
    <t>4804-AU-Coorparoo</t>
  </si>
  <si>
    <t>Coorparoo</t>
  </si>
  <si>
    <t>AU</t>
  </si>
  <si>
    <t>15169-BE-Brussels</t>
  </si>
  <si>
    <t>Brussels</t>
  </si>
  <si>
    <t>BE</t>
  </si>
  <si>
    <t>6939-CA-Vancouver</t>
  </si>
  <si>
    <t>Vancouver</t>
  </si>
  <si>
    <t>CA (BC)</t>
  </si>
  <si>
    <t>396477-CA-Ottawa</t>
  </si>
  <si>
    <t>Ottawa</t>
  </si>
  <si>
    <t>16276-CA-America/Toronto</t>
  </si>
  <si>
    <t>54825-CA-Toronto</t>
  </si>
  <si>
    <t>207143-CH-Richterswil</t>
  </si>
  <si>
    <t>Richterswil</t>
  </si>
  <si>
    <t>37963-CN-Asia/Shanghai</t>
  </si>
  <si>
    <t>56047-CN-Asia/Shanghai</t>
  </si>
  <si>
    <t>37963-CN-Beijing</t>
  </si>
  <si>
    <t>37963-CN-Shenzhen</t>
  </si>
  <si>
    <t>201730-CZ-Europe/Prague</t>
  </si>
  <si>
    <t>Prague</t>
  </si>
  <si>
    <t>CZ</t>
  </si>
  <si>
    <t>202618-CZ-Prague</t>
  </si>
  <si>
    <t>15598-DE-Ainring</t>
  </si>
  <si>
    <t>Ainring</t>
  </si>
  <si>
    <t>30823-DE-Europe/Berlin</t>
  </si>
  <si>
    <t>213250-DE-Europe/Berlin</t>
  </si>
  <si>
    <t>51167-DE-Europe/Berlin</t>
  </si>
  <si>
    <t>24961-DE-Düsseldorf</t>
  </si>
  <si>
    <t>15169-DE-Frankfurt am Main</t>
  </si>
  <si>
    <t>45102-DE-Frankfurt am Main</t>
  </si>
  <si>
    <t>54825-DE-Frankfurt am Main</t>
  </si>
  <si>
    <t>8220-DE-Frankfurt am Main</t>
  </si>
  <si>
    <t>199610-DE-Frankfurt am Main</t>
  </si>
  <si>
    <t>24961-DE-Lauchhammer</t>
  </si>
  <si>
    <t>Lauchhammer</t>
  </si>
  <si>
    <t>15830-DE-Munich</t>
  </si>
  <si>
    <t>Munich</t>
  </si>
  <si>
    <t>24961-DE-Neuss</t>
  </si>
  <si>
    <t>Neuss</t>
  </si>
  <si>
    <t>54825-ES-Madrid</t>
  </si>
  <si>
    <t>Madrid</t>
  </si>
  <si>
    <t>ES</t>
  </si>
  <si>
    <t>8560-ES-Sant Just Desvern</t>
  </si>
  <si>
    <t>Sant Just Desvern</t>
  </si>
  <si>
    <t>3339-ES-Elda</t>
  </si>
  <si>
    <t>Elda</t>
  </si>
  <si>
    <t>35661-FR-Lille</t>
  </si>
  <si>
    <t>Lille</t>
  </si>
  <si>
    <t>54825-FR-Pantin</t>
  </si>
  <si>
    <t>Pantin</t>
  </si>
  <si>
    <t>16509-FR-Paris</t>
  </si>
  <si>
    <t>12876-FR-Paris</t>
  </si>
  <si>
    <t>54825-FR-Marseille</t>
  </si>
  <si>
    <t>Marseille</t>
  </si>
  <si>
    <t>50340-GB-London</t>
  </si>
  <si>
    <t>41477-GB-Notting Hill Gate</t>
  </si>
  <si>
    <t>31463-GB-Hayes</t>
  </si>
  <si>
    <t>Hayes</t>
  </si>
  <si>
    <t>15830-GB-Great Malvern</t>
  </si>
  <si>
    <t>Great Malvern</t>
  </si>
  <si>
    <t>211091-GB-Stanmore</t>
  </si>
  <si>
    <t>Stanmore</t>
  </si>
  <si>
    <t>54825-HK-Central</t>
  </si>
  <si>
    <t>135377-HK-Central</t>
  </si>
  <si>
    <t>9381-HK-Wong Tai Sin</t>
  </si>
  <si>
    <t>54825-HK-Nai Chung</t>
  </si>
  <si>
    <t>29278-HU-Europe/Budapest</t>
  </si>
  <si>
    <t>Budapest</t>
  </si>
  <si>
    <t>HU</t>
  </si>
  <si>
    <t>139190-ID-Jakarta</t>
  </si>
  <si>
    <t>Jakarta</t>
  </si>
  <si>
    <t>ID</t>
  </si>
  <si>
    <t>16509-IN-Mumbai</t>
  </si>
  <si>
    <t>Mumbai</t>
  </si>
  <si>
    <t>IN</t>
  </si>
  <si>
    <t>24560-IN-Mumbai</t>
  </si>
  <si>
    <t>206264-SC-Indian/Mahe</t>
  </si>
  <si>
    <t>Mahe</t>
  </si>
  <si>
    <t>30722-IT-Brusaporto</t>
  </si>
  <si>
    <t>Brusaporto</t>
  </si>
  <si>
    <t>IT</t>
  </si>
  <si>
    <t>30722-IT-Palermo</t>
  </si>
  <si>
    <t>Palermo</t>
  </si>
  <si>
    <t>4766-KR-Yongdu-dong</t>
  </si>
  <si>
    <t>Yongdu-dong</t>
  </si>
  <si>
    <t>KR</t>
  </si>
  <si>
    <t>57043-NL-Amsterdam</t>
  </si>
  <si>
    <t>60781-NL-Europe/Amsterdam</t>
  </si>
  <si>
    <t>39507-PL-Nowe Chechlo</t>
  </si>
  <si>
    <t>Nowe Chechlo</t>
  </si>
  <si>
    <t>9009-RO-Europe/Bucharest</t>
  </si>
  <si>
    <t>9050-RO-Rodna</t>
  </si>
  <si>
    <t>Rodna</t>
  </si>
  <si>
    <t>41661-RU-Chelyabinsk</t>
  </si>
  <si>
    <t>3216-RU-Kostroma</t>
  </si>
  <si>
    <t>Kostroma</t>
  </si>
  <si>
    <t>3216-RU-Stary Oskol</t>
  </si>
  <si>
    <t>Stary Oskol</t>
  </si>
  <si>
    <t>35810-RU-Khimki</t>
  </si>
  <si>
    <t>Khimki</t>
  </si>
  <si>
    <t>47433-RU-Leninsk-Kuznetsky</t>
  </si>
  <si>
    <t>Leninsk-Kuznetsky</t>
  </si>
  <si>
    <t>213220-RU-Europe/Moscow</t>
  </si>
  <si>
    <t>29319-RU-Moscow</t>
  </si>
  <si>
    <t>57487-RU-Europe/Moscow</t>
  </si>
  <si>
    <t>35807-RU-St Petersburg</t>
  </si>
  <si>
    <t>St Petersburg</t>
  </si>
  <si>
    <t>57378-RU-Rostov-on-Don</t>
  </si>
  <si>
    <t>Rostov on Don</t>
  </si>
  <si>
    <t>16509-SE-Stockholm</t>
  </si>
  <si>
    <t>Stockholm</t>
  </si>
  <si>
    <t>SE</t>
  </si>
  <si>
    <t>38532-SG-Asia/Singapore</t>
  </si>
  <si>
    <t>4657-SG-Singapore</t>
  </si>
  <si>
    <t>54825-SG-Asia/Singapore</t>
  </si>
  <si>
    <t>54825-SG-Jurong West</t>
  </si>
  <si>
    <t>54825-SG-Queenstown Estate</t>
  </si>
  <si>
    <t>55430-SG-Singapore</t>
  </si>
  <si>
    <t>3462-TW-Hsinchu</t>
  </si>
  <si>
    <t>Hsinchu</t>
  </si>
  <si>
    <t>15497-UA-Europe/Kiev</t>
  </si>
  <si>
    <t>56485-UA-Kyiv</t>
  </si>
  <si>
    <t>41018-UA-Europe/Kiev</t>
  </si>
  <si>
    <t>21257-UA-Europe/Kiev</t>
  </si>
  <si>
    <t>57197-UA-Dnipro</t>
  </si>
  <si>
    <t>Dnipro</t>
  </si>
  <si>
    <t>30886-UA-Lviv</t>
  </si>
  <si>
    <t>51500-UA-Lviv</t>
  </si>
  <si>
    <t>20326-US-Los Angeles</t>
  </si>
  <si>
    <t>7922-US-Manchester</t>
  </si>
  <si>
    <t>Manchester</t>
  </si>
  <si>
    <t>18450-US-Marina del Rey</t>
  </si>
  <si>
    <t>Marina del Ray</t>
  </si>
  <si>
    <t>20115-US-Pasadena</t>
  </si>
  <si>
    <t>Pasadena</t>
  </si>
  <si>
    <t>14061-US-Santa Clara</t>
  </si>
  <si>
    <t>Santa Clara</t>
  </si>
  <si>
    <t>54825-US-Santa Clara</t>
  </si>
  <si>
    <t>132203-US-Santa Clara</t>
  </si>
  <si>
    <t>13576-US-Brandon</t>
  </si>
  <si>
    <t>Brandon</t>
  </si>
  <si>
    <t>23470-US-Fort Lauderdale</t>
  </si>
  <si>
    <t>Fort Lauderdale</t>
  </si>
  <si>
    <t>5650-US-Palm Harbor</t>
  </si>
  <si>
    <t>Palm Harbor</t>
  </si>
  <si>
    <t>27589-US-America/Chicago</t>
  </si>
  <si>
    <t>32097-US-America/Chicago</t>
  </si>
  <si>
    <t>3356-US-America/Chicago</t>
  </si>
  <si>
    <t>397423-US-Chicago</t>
  </si>
  <si>
    <t>40676-US-America/Chicago</t>
  </si>
  <si>
    <t>396998-US-America/Chicago</t>
  </si>
  <si>
    <t>20278-US-West Chicago</t>
  </si>
  <si>
    <t>7018-US-Channahon</t>
  </si>
  <si>
    <t>Channanhon</t>
  </si>
  <si>
    <t>53264-US-Huntley</t>
  </si>
  <si>
    <t>Huntley</t>
  </si>
  <si>
    <t>701-US-Stow</t>
  </si>
  <si>
    <t>Stow</t>
  </si>
  <si>
    <t>US (MA)</t>
  </si>
  <si>
    <t>209-US-Minneapolis</t>
  </si>
  <si>
    <t>Minneapolis</t>
  </si>
  <si>
    <t>US (MN)</t>
  </si>
  <si>
    <t>40021-US-St Louis</t>
  </si>
  <si>
    <t>St Louis</t>
  </si>
  <si>
    <t>US (MO)</t>
  </si>
  <si>
    <t>11524-US-Durham</t>
  </si>
  <si>
    <t>Durham</t>
  </si>
  <si>
    <t>US (NC)</t>
  </si>
  <si>
    <t>US (NH)</t>
  </si>
  <si>
    <t>55286-US-Piscataway</t>
  </si>
  <si>
    <t>199610-US-New York</t>
  </si>
  <si>
    <t>19318-US-New York</t>
  </si>
  <si>
    <t>22439-US-Orchard Park</t>
  </si>
  <si>
    <t>Orchard Park</t>
  </si>
  <si>
    <t>701-US-Brooklyn</t>
  </si>
  <si>
    <t>23470-US-The Bronx</t>
  </si>
  <si>
    <t>40676-US-New York</t>
  </si>
  <si>
    <t>40676-US-The Bronx</t>
  </si>
  <si>
    <t>701-US-Scarsdale</t>
  </si>
  <si>
    <t>Scarsdale</t>
  </si>
  <si>
    <t>20473-US-Dallastown</t>
  </si>
  <si>
    <t>Dallastown</t>
  </si>
  <si>
    <t>701-US-Philadelphia</t>
  </si>
  <si>
    <t>Philadelphia</t>
  </si>
  <si>
    <t>16591-US-Austin</t>
  </si>
  <si>
    <t>Austin</t>
  </si>
  <si>
    <t>54825-US-Dallas</t>
  </si>
  <si>
    <t>397423-US-Ashburn</t>
  </si>
  <si>
    <t>40676-US-Ashburn</t>
  </si>
  <si>
    <t>20055-US-Redmond</t>
  </si>
  <si>
    <t>Redmond</t>
  </si>
  <si>
    <t>US (WA)</t>
  </si>
  <si>
    <t>20326-US-Columbia</t>
  </si>
  <si>
    <t>Columbia</t>
  </si>
  <si>
    <t>45899-VN-Hanoi</t>
  </si>
  <si>
    <t>Hanoi</t>
  </si>
  <si>
    <t>VN</t>
  </si>
  <si>
    <t>MNRE</t>
  </si>
  <si>
    <t>Total</t>
  </si>
  <si>
    <t>Emissions intensity distribution</t>
  </si>
  <si>
    <t>Average (gCO2 /kWh)</t>
  </si>
  <si>
    <t>Top third</t>
  </si>
  <si>
    <t>and up</t>
  </si>
  <si>
    <t>Middle third</t>
  </si>
  <si>
    <t>between ^ and v</t>
  </si>
  <si>
    <t>Bottom third</t>
  </si>
  <si>
    <t>and below</t>
  </si>
  <si>
    <t>Validator distribution, by emission intensity</t>
  </si>
  <si>
    <t>Data centers</t>
  </si>
  <si>
    <t>Validator accounts</t>
  </si>
  <si>
    <t>Top tertile (lowest emissions)</t>
  </si>
  <si>
    <t>Middle tertile</t>
  </si>
  <si>
    <t>Bottom tertile (highest emissions)</t>
  </si>
  <si>
    <t>Variable</t>
  </si>
  <si>
    <t>Value</t>
  </si>
  <si>
    <t>Unit</t>
  </si>
  <si>
    <t>Notes</t>
  </si>
  <si>
    <t>Key energy consumption metrics</t>
  </si>
  <si>
    <t>Power per validator node</t>
  </si>
  <si>
    <t>W</t>
  </si>
  <si>
    <t>Hours per year</t>
  </si>
  <si>
    <t>hours per year</t>
  </si>
  <si>
    <t>Node uptime</t>
  </si>
  <si>
    <t>Conservative placeholder</t>
  </si>
  <si>
    <t>Power consumption per node</t>
  </si>
  <si>
    <t>/kWh per year</t>
  </si>
  <si>
    <t>Number of validators</t>
  </si>
  <si>
    <t>Number of nodes per validator</t>
  </si>
  <si>
    <t>Solana energy consumption</t>
  </si>
  <si>
    <t>Solana per transaction footprint</t>
  </si>
  <si>
    <t>Solana network transactions</t>
  </si>
  <si>
    <t>per year</t>
  </si>
  <si>
    <t>Per Solana team input</t>
  </si>
  <si>
    <t>Solana network power intensity</t>
  </si>
  <si>
    <t>/kWh per transaction</t>
  </si>
  <si>
    <t>J per transaction</t>
  </si>
  <si>
    <t>Solana network carbon intensity</t>
  </si>
  <si>
    <t>/gCO2 per transaction</t>
  </si>
  <si>
    <t>Comparative scale of Solana footprint</t>
  </si>
  <si>
    <t>Average household power consumption</t>
  </si>
  <si>
    <t>kWh/per average US household per year (2019)</t>
  </si>
  <si>
    <t>Equivalent number of households</t>
  </si>
  <si>
    <t>average US households</t>
  </si>
  <si>
    <t>Average US households equal to Solana power consumption</t>
  </si>
  <si>
    <t>Footprint offset overview</t>
  </si>
  <si>
    <t>Solana CO2 power intensity</t>
  </si>
  <si>
    <t>/gCO2 per kWh (account location-weighted average)</t>
  </si>
  <si>
    <t>Solana CO2 emissions</t>
  </si>
  <si>
    <t>/tonne CO2 per year</t>
  </si>
  <si>
    <t>Offset price</t>
  </si>
  <si>
    <t>/tonne CO2</t>
  </si>
  <si>
    <t>Program goal is to first reduce emissions, then remove what cannot be immediately avoided</t>
  </si>
  <si>
    <t>Estimated offset cost</t>
  </si>
  <si>
    <t>per year (at current levels)</t>
  </si>
  <si>
    <t>per transaction (at current levels)</t>
  </si>
  <si>
    <t>per validator per year (at current levels)</t>
  </si>
  <si>
    <t>Comparision (w/ source)</t>
  </si>
  <si>
    <t>Watts</t>
  </si>
  <si>
    <t>Kilowatt-hour</t>
  </si>
  <si>
    <t>Joules</t>
  </si>
  <si>
    <t>Equivalent Solana transactions</t>
  </si>
  <si>
    <t>Average US household (per year)</t>
  </si>
  <si>
    <t>One Google search</t>
  </si>
  <si>
    <t>One Solana transaction</t>
  </si>
  <si>
    <t>Using an LED lightbulb (per hour)</t>
  </si>
  <si>
    <t>Fully charging iPhone 13 battery</t>
  </si>
  <si>
    <t>Using a CFL lightbulb (per hour)</t>
  </si>
  <si>
    <t>Working on a computer/monitor/router (per hour)</t>
  </si>
  <si>
    <t>Using a 60W incandescent lightbulb (per hour)</t>
  </si>
  <si>
    <t>Keeping coffee warm on drip coffee maker (per hour)</t>
  </si>
  <si>
    <t>Watching an LCD television (per hour)</t>
  </si>
  <si>
    <t>Playing a video game on a PS5 (per hour)</t>
  </si>
  <si>
    <t>Running large refridgerator (per hour)</t>
  </si>
  <si>
    <t>Brewing coffee on drip coffee maker (per hour)</t>
  </si>
  <si>
    <t>Cooking in an electric oven (per hour)</t>
  </si>
  <si>
    <t>Central air conditioning (per hour)</t>
  </si>
  <si>
    <t>One gallon of gasoline</t>
  </si>
  <si>
    <t>One Ethereum transaction</t>
  </si>
  <si>
    <t>One Bitcoin transaction</t>
  </si>
  <si>
    <t>As of 12/16. Source: https://solanabeach.io/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</si>
</sst>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0"/>
    <numFmt numFmtId="167" formatCode="0.000"/>
    <numFmt numFmtId="168" formatCode="&quot;$&quot;#,##0"/>
    <numFmt numFmtId="169" formatCode="&quot;$&quot;#,##0.0000000"/>
    <numFmt numFmtId="170" formatCode="#,##0.00000"/>
    <numFmt numFmtId="171" formatCode="#,##0.000"/>
    <numFmt numFmtId="172" formatCode="#,##0.0"/>
  </numFmts>
  <fonts count="28">
    <font>
      <sz val="10"/>
      <color rgb="FF000000"/>
      <name val="Arial"/>
    </font>
    <font>
      <b/>
      <sz val="14"/>
      <color theme="1"/>
      <name val="Arial"/>
      <family val="2"/>
    </font>
    <font>
      <sz val="10"/>
      <name val="Arial"/>
      <family val="2"/>
    </font>
    <font>
      <sz val="10"/>
      <color theme="1"/>
      <name val="Arial"/>
      <family val="2"/>
    </font>
    <font>
      <b/>
      <sz val="10"/>
      <color theme="1"/>
      <name val="Arial"/>
      <family val="2"/>
    </font>
    <font>
      <sz val="10"/>
      <color rgb="FF000000"/>
      <name val="Arial"/>
      <family val="2"/>
    </font>
    <font>
      <u/>
      <sz val="10"/>
      <color rgb="FF1155CC"/>
      <name val="Arial"/>
      <family val="2"/>
    </font>
    <font>
      <i/>
      <sz val="10"/>
      <color theme="1"/>
      <name val="Arial"/>
      <family val="2"/>
    </font>
    <font>
      <u/>
      <sz val="10"/>
      <color rgb="FF1155CC"/>
      <name val="Lato"/>
      <family val="2"/>
    </font>
    <font>
      <u/>
      <sz val="10"/>
      <color rgb="FF1155CC"/>
      <name val="Arial"/>
      <family val="2"/>
    </font>
    <font>
      <u/>
      <sz val="10"/>
      <color rgb="FF1155CC"/>
      <name val="Lato"/>
      <family val="2"/>
    </font>
    <font>
      <u/>
      <sz val="10"/>
      <color rgb="FF1155CC"/>
      <name val="Arial"/>
      <family val="2"/>
    </font>
    <font>
      <u/>
      <sz val="10"/>
      <color rgb="FF1155CC"/>
      <name val="Arial"/>
      <family val="2"/>
    </font>
    <font>
      <b/>
      <sz val="10"/>
      <color rgb="FF000000"/>
      <name val="Arial"/>
      <family val="2"/>
    </font>
    <font>
      <i/>
      <sz val="10"/>
      <color rgb="FF000000"/>
      <name val="Arial"/>
      <family val="2"/>
    </font>
    <font>
      <u/>
      <sz val="10"/>
      <color rgb="FF1155CC"/>
      <name val="Arial"/>
      <family val="2"/>
    </font>
    <font>
      <u/>
      <sz val="10"/>
      <color rgb="FF1155CC"/>
      <name val="Arial"/>
      <family val="2"/>
    </font>
    <font>
      <u/>
      <sz val="10"/>
      <color rgb="FF1155CC"/>
      <name val="Arial"/>
      <family val="2"/>
    </font>
    <font>
      <b/>
      <sz val="10"/>
      <color theme="1"/>
      <name val="Arial"/>
      <family val="2"/>
    </font>
    <font>
      <u/>
      <sz val="10"/>
      <color rgb="FF1155CC"/>
      <name val="Arial"/>
      <family val="2"/>
    </font>
    <font>
      <sz val="10"/>
      <color theme="1"/>
      <name val="Arial"/>
      <family val="2"/>
    </font>
    <font>
      <sz val="11"/>
      <color rgb="FF000000"/>
      <name val="Arial"/>
      <family val="2"/>
    </font>
    <font>
      <u/>
      <sz val="10"/>
      <color rgb="FF1155CC"/>
      <name val="Arial"/>
      <family val="2"/>
    </font>
    <font>
      <u/>
      <sz val="10"/>
      <color rgb="FF1155CC"/>
      <name val="Arial"/>
      <family val="2"/>
    </font>
    <font>
      <b/>
      <sz val="7"/>
      <color theme="1"/>
      <name val="Arial"/>
      <family val="2"/>
    </font>
    <font>
      <b/>
      <sz val="10"/>
      <color theme="1"/>
      <name val="arial, sans, sans-serif"/>
    </font>
    <font>
      <sz val="10"/>
      <color theme="1"/>
      <name val="arial, sans, sans-serif"/>
    </font>
    <font>
      <u/>
      <sz val="10"/>
      <color theme="10"/>
      <name val="Arial"/>
      <family val="2"/>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33">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top style="thin">
        <color rgb="FFB7B7B7"/>
      </top>
      <bottom/>
      <diagonal/>
    </border>
    <border>
      <left/>
      <right style="thin">
        <color rgb="FFB7B7B7"/>
      </right>
      <top style="thin">
        <color rgb="FFB7B7B7"/>
      </top>
      <bottom/>
      <diagonal/>
    </border>
    <border>
      <left style="thin">
        <color rgb="FFB7B7B7"/>
      </left>
      <right/>
      <top style="thin">
        <color rgb="FFFFFFFF"/>
      </top>
      <bottom style="thin">
        <color rgb="FFB7B7B7"/>
      </bottom>
      <diagonal/>
    </border>
    <border>
      <left/>
      <right style="thin">
        <color rgb="FFB7B7B7"/>
      </right>
      <top style="thin">
        <color rgb="FFFFFFFF"/>
      </top>
      <bottom style="thin">
        <color rgb="FFB7B7B7"/>
      </bottom>
      <diagonal/>
    </border>
    <border>
      <left style="thin">
        <color rgb="FFFFFFFF"/>
      </left>
      <right style="thin">
        <color rgb="FFFFFFFF"/>
      </right>
      <top/>
      <bottom/>
      <diagonal/>
    </border>
    <border>
      <left style="thin">
        <color rgb="FFB7B7B7"/>
      </left>
      <right style="thin">
        <color rgb="FFFFFFFF"/>
      </right>
      <top/>
      <bottom style="thin">
        <color rgb="FFFFFFFF"/>
      </bottom>
      <diagonal/>
    </border>
    <border>
      <left style="thin">
        <color rgb="FFFFFFFF"/>
      </left>
      <right style="thin">
        <color rgb="FFB7B7B7"/>
      </right>
      <top/>
      <bottom style="thin">
        <color rgb="FFFFFFFF"/>
      </bottom>
      <diagonal/>
    </border>
    <border>
      <left style="thin">
        <color rgb="FFB7B7B7"/>
      </left>
      <right style="thin">
        <color rgb="FFFFFFFF"/>
      </right>
      <top style="thin">
        <color rgb="FFFFFFFF"/>
      </top>
      <bottom style="thin">
        <color rgb="FFFFFFFF"/>
      </bottom>
      <diagonal/>
    </border>
    <border>
      <left style="thin">
        <color rgb="FFFFFFFF"/>
      </left>
      <right style="thin">
        <color rgb="FFB7B7B7"/>
      </right>
      <top style="thin">
        <color rgb="FFFFFFFF"/>
      </top>
      <bottom style="thin">
        <color rgb="FFFFFFFF"/>
      </bottom>
      <diagonal/>
    </border>
    <border>
      <left style="thin">
        <color rgb="FFB7B7B7"/>
      </left>
      <right style="thin">
        <color rgb="FFFFFFFF"/>
      </right>
      <top style="thin">
        <color rgb="FFFFFFFF"/>
      </top>
      <bottom style="thin">
        <color rgb="FFB7B7B7"/>
      </bottom>
      <diagonal/>
    </border>
    <border>
      <left style="thin">
        <color rgb="FFFFFFFF"/>
      </left>
      <right style="thin">
        <color rgb="FFB7B7B7"/>
      </right>
      <top style="thin">
        <color rgb="FFFFFFFF"/>
      </top>
      <bottom style="thin">
        <color rgb="FFB7B7B7"/>
      </bottom>
      <diagonal/>
    </border>
    <border>
      <left style="thin">
        <color rgb="FFFFFFFF"/>
      </left>
      <right style="thin">
        <color rgb="FFFFFFFF"/>
      </right>
      <top/>
      <bottom style="thin">
        <color rgb="FFFFFFFF"/>
      </bottom>
      <diagonal/>
    </border>
    <border>
      <left style="thin">
        <color rgb="FFB7B7B7"/>
      </left>
      <right style="thin">
        <color rgb="FFFFFFFF"/>
      </right>
      <top style="thin">
        <color rgb="FFB7B7B7"/>
      </top>
      <bottom style="thin">
        <color rgb="FFFFFFFF"/>
      </bottom>
      <diagonal/>
    </border>
    <border>
      <left style="thin">
        <color rgb="FFFFFFFF"/>
      </left>
      <right style="thin">
        <color rgb="FFB7B7B7"/>
      </right>
      <top style="thin">
        <color rgb="FFB7B7B7"/>
      </top>
      <bottom style="thin">
        <color rgb="FFFFFFFF"/>
      </bottom>
      <diagonal/>
    </border>
    <border>
      <left style="thin">
        <color rgb="FFB7B7B7"/>
      </left>
      <right style="thin">
        <color rgb="FFB7B7B7"/>
      </right>
      <top style="thin">
        <color rgb="FFB7B7B7"/>
      </top>
      <bottom style="thin">
        <color rgb="FFFFFFFF"/>
      </bottom>
      <diagonal/>
    </border>
    <border>
      <left style="thin">
        <color rgb="FFFFFFFF"/>
      </left>
      <right style="thin">
        <color rgb="FFFFFFFF"/>
      </right>
      <top style="thin">
        <color rgb="FFB7B7B7"/>
      </top>
      <bottom style="thin">
        <color rgb="FFFFFFFF"/>
      </bottom>
      <diagonal/>
    </border>
    <border>
      <left/>
      <right/>
      <top/>
      <bottom style="thin">
        <color rgb="FFFFFFFF"/>
      </bottom>
      <diagonal/>
    </border>
    <border>
      <left style="thin">
        <color rgb="FFB7B7B7"/>
      </left>
      <right style="thin">
        <color rgb="FFB7B7B7"/>
      </right>
      <top style="thin">
        <color rgb="FFFFFFFF"/>
      </top>
      <bottom style="thin">
        <color rgb="FFFFFFFF"/>
      </bottom>
      <diagonal/>
    </border>
    <border>
      <left/>
      <right/>
      <top style="thin">
        <color rgb="FFFFFFFF"/>
      </top>
      <bottom style="thin">
        <color rgb="FFFFFFFF"/>
      </bottom>
      <diagonal/>
    </border>
    <border>
      <left/>
      <right/>
      <top style="thin">
        <color rgb="FFFFFFFF"/>
      </top>
      <bottom/>
      <diagonal/>
    </border>
    <border>
      <left style="thin">
        <color rgb="FFB7B7B7"/>
      </left>
      <right style="thin">
        <color rgb="FFB7B7B7"/>
      </right>
      <top style="thin">
        <color rgb="FFFFFFFF"/>
      </top>
      <bottom style="thin">
        <color rgb="FFB7B7B7"/>
      </bottom>
      <diagonal/>
    </border>
    <border>
      <left style="thin">
        <color rgb="FFFFFFFF"/>
      </left>
      <right style="thin">
        <color rgb="FFFFFFFF"/>
      </right>
      <top style="thin">
        <color rgb="FFFFFFFF"/>
      </top>
      <bottom style="thin">
        <color rgb="FFB7B7B7"/>
      </bottom>
      <diagonal/>
    </border>
    <border>
      <left style="thin">
        <color rgb="FFFFFFFF"/>
      </left>
      <right/>
      <top/>
      <bottom style="thin">
        <color rgb="FFFFFFFF"/>
      </bottom>
      <diagonal/>
    </border>
    <border>
      <left style="thin">
        <color rgb="FFB7B7B7"/>
      </left>
      <right style="thin">
        <color rgb="FFFFFFFF"/>
      </right>
      <top style="thin">
        <color rgb="FFB7B7B7"/>
      </top>
      <bottom style="thin">
        <color rgb="FFB7B7B7"/>
      </bottom>
      <diagonal/>
    </border>
    <border>
      <left style="thin">
        <color rgb="FFFFFFFF"/>
      </left>
      <right style="thin">
        <color rgb="FFFFFFFF"/>
      </right>
      <top style="thin">
        <color rgb="FFB7B7B7"/>
      </top>
      <bottom style="thin">
        <color rgb="FFB7B7B7"/>
      </bottom>
      <diagonal/>
    </border>
    <border>
      <left style="thin">
        <color rgb="FFFFFFFF"/>
      </left>
      <right style="thin">
        <color rgb="FFB7B7B7"/>
      </right>
      <top style="thin">
        <color rgb="FFB7B7B7"/>
      </top>
      <bottom style="thin">
        <color rgb="FFB7B7B7"/>
      </bottom>
      <diagonal/>
    </border>
  </borders>
  <cellStyleXfs count="2">
    <xf numFmtId="0" fontId="0" fillId="0" borderId="0"/>
    <xf numFmtId="0" fontId="27" fillId="0" borderId="0" applyNumberFormat="0" applyFill="0" applyBorder="0" applyAlignment="0" applyProtection="0"/>
  </cellStyleXfs>
  <cellXfs count="157">
    <xf numFmtId="0" fontId="0" fillId="0" borderId="0" xfId="0" applyFont="1" applyAlignment="1"/>
    <xf numFmtId="0" fontId="3" fillId="0" borderId="3" xfId="0" applyFont="1" applyBorder="1"/>
    <xf numFmtId="0" fontId="3" fillId="0" borderId="4" xfId="0" applyFont="1" applyBorder="1"/>
    <xf numFmtId="0" fontId="3" fillId="0" borderId="2" xfId="0" applyFont="1" applyBorder="1"/>
    <xf numFmtId="0" fontId="3" fillId="0" borderId="11" xfId="0" applyFont="1" applyBorder="1"/>
    <xf numFmtId="0" fontId="3" fillId="0" borderId="13" xfId="0" applyFont="1" applyBorder="1" applyAlignment="1"/>
    <xf numFmtId="0" fontId="3" fillId="0" borderId="15" xfId="0" applyFont="1" applyBorder="1" applyAlignment="1"/>
    <xf numFmtId="0" fontId="3" fillId="0" borderId="17" xfId="0" applyFont="1" applyBorder="1" applyAlignment="1"/>
    <xf numFmtId="0" fontId="3" fillId="0" borderId="18" xfId="0" applyFont="1" applyBorder="1"/>
    <xf numFmtId="0" fontId="3" fillId="0" borderId="19" xfId="0" applyFont="1" applyBorder="1" applyAlignment="1"/>
    <xf numFmtId="0" fontId="3" fillId="0" borderId="20" xfId="0" applyFont="1" applyBorder="1" applyAlignment="1"/>
    <xf numFmtId="0" fontId="3" fillId="0" borderId="14" xfId="0" applyFont="1" applyBorder="1" applyAlignment="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4" fillId="0" borderId="21"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19" xfId="0" applyFont="1" applyBorder="1" applyAlignment="1">
      <alignment horizontal="center" wrapText="1"/>
    </xf>
    <xf numFmtId="0" fontId="4" fillId="0" borderId="22" xfId="0" applyFont="1" applyBorder="1" applyAlignment="1">
      <alignment horizontal="center" wrapText="1"/>
    </xf>
    <xf numFmtId="0" fontId="4" fillId="0" borderId="22" xfId="0" applyFont="1" applyBorder="1" applyAlignment="1">
      <alignment horizontal="center" wrapText="1"/>
    </xf>
    <xf numFmtId="0" fontId="3" fillId="0" borderId="2" xfId="0" applyFont="1" applyBorder="1" applyAlignment="1">
      <alignment wrapText="1"/>
    </xf>
    <xf numFmtId="0" fontId="3" fillId="0" borderId="3" xfId="0" applyFont="1" applyBorder="1" applyAlignment="1">
      <alignment wrapText="1"/>
    </xf>
    <xf numFmtId="0" fontId="5" fillId="2" borderId="23" xfId="0" applyFont="1" applyFill="1" applyBorder="1" applyAlignment="1"/>
    <xf numFmtId="0" fontId="3" fillId="0" borderId="12" xfId="0" applyFont="1" applyBorder="1" applyAlignment="1"/>
    <xf numFmtId="0" fontId="3" fillId="0" borderId="12" xfId="0" applyFont="1" applyBorder="1" applyAlignment="1">
      <alignment horizontal="center"/>
    </xf>
    <xf numFmtId="9" fontId="6" fillId="2" borderId="18" xfId="0" applyNumberFormat="1" applyFont="1" applyFill="1" applyBorder="1" applyAlignment="1">
      <alignment horizontal="center"/>
    </xf>
    <xf numFmtId="1" fontId="7" fillId="0" borderId="18" xfId="0" applyNumberFormat="1" applyFont="1" applyBorder="1" applyAlignment="1">
      <alignment horizontal="center"/>
    </xf>
    <xf numFmtId="0" fontId="7" fillId="0" borderId="18" xfId="0" applyFont="1" applyBorder="1" applyAlignment="1">
      <alignment horizontal="center"/>
    </xf>
    <xf numFmtId="0" fontId="8" fillId="0" borderId="13" xfId="0" applyFont="1" applyBorder="1" applyAlignment="1">
      <alignment horizontal="left"/>
    </xf>
    <xf numFmtId="164" fontId="7" fillId="0" borderId="3" xfId="0" applyNumberFormat="1" applyFont="1" applyBorder="1"/>
    <xf numFmtId="2" fontId="7" fillId="0" borderId="15" xfId="0" applyNumberFormat="1" applyFont="1" applyBorder="1"/>
    <xf numFmtId="0" fontId="5" fillId="2" borderId="24" xfId="0" applyFont="1" applyFill="1" applyBorder="1" applyAlignment="1"/>
    <xf numFmtId="0" fontId="3" fillId="0" borderId="14" xfId="0" applyFont="1" applyBorder="1" applyAlignment="1"/>
    <xf numFmtId="0" fontId="3" fillId="0" borderId="14" xfId="0" applyFont="1" applyBorder="1" applyAlignment="1">
      <alignment horizontal="center"/>
    </xf>
    <xf numFmtId="9" fontId="9" fillId="2" borderId="3" xfId="0" applyNumberFormat="1" applyFont="1" applyFill="1" applyBorder="1" applyAlignment="1">
      <alignment horizontal="center"/>
    </xf>
    <xf numFmtId="1" fontId="7" fillId="0" borderId="3" xfId="0" applyNumberFormat="1" applyFont="1" applyBorder="1" applyAlignment="1">
      <alignment horizontal="center"/>
    </xf>
    <xf numFmtId="0" fontId="7" fillId="0" borderId="3" xfId="0" applyFont="1" applyBorder="1" applyAlignment="1">
      <alignment horizontal="center"/>
    </xf>
    <xf numFmtId="0" fontId="10" fillId="0" borderId="15" xfId="0" applyFont="1" applyBorder="1" applyAlignment="1">
      <alignment horizontal="left"/>
    </xf>
    <xf numFmtId="0" fontId="5" fillId="2" borderId="25" xfId="0" applyFont="1" applyFill="1" applyBorder="1" applyAlignment="1"/>
    <xf numFmtId="9" fontId="3" fillId="2" borderId="3" xfId="0" applyNumberFormat="1" applyFont="1" applyFill="1" applyBorder="1" applyAlignment="1">
      <alignment horizontal="center"/>
    </xf>
    <xf numFmtId="1" fontId="3" fillId="0" borderId="14" xfId="0" applyNumberFormat="1" applyFont="1" applyBorder="1" applyAlignment="1">
      <alignment horizontal="center"/>
    </xf>
    <xf numFmtId="0" fontId="11" fillId="0" borderId="15" xfId="0" applyFont="1" applyBorder="1" applyAlignment="1">
      <alignment horizontal="left"/>
    </xf>
    <xf numFmtId="0" fontId="3" fillId="0" borderId="25" xfId="0" applyFont="1" applyBorder="1"/>
    <xf numFmtId="0" fontId="3" fillId="0" borderId="14" xfId="0" applyFont="1" applyBorder="1" applyAlignment="1"/>
    <xf numFmtId="0" fontId="3" fillId="0" borderId="24" xfId="0" applyFont="1" applyBorder="1"/>
    <xf numFmtId="0" fontId="5" fillId="0" borderId="14" xfId="0" applyFont="1" applyBorder="1" applyAlignment="1">
      <alignment horizontal="center"/>
    </xf>
    <xf numFmtId="0" fontId="5" fillId="2" borderId="25" xfId="0" applyFont="1" applyFill="1" applyBorder="1" applyAlignment="1"/>
    <xf numFmtId="0" fontId="3" fillId="0" borderId="25" xfId="0" applyFont="1" applyBorder="1" applyAlignment="1"/>
    <xf numFmtId="0" fontId="3" fillId="0" borderId="24" xfId="0" applyFont="1" applyBorder="1" applyAlignment="1"/>
    <xf numFmtId="0" fontId="3" fillId="0" borderId="3" xfId="0" applyFont="1" applyBorder="1" applyAlignment="1"/>
    <xf numFmtId="0" fontId="3" fillId="0" borderId="25" xfId="0" applyFont="1" applyBorder="1" applyAlignment="1"/>
    <xf numFmtId="0" fontId="3" fillId="0" borderId="26" xfId="0" applyFont="1" applyBorder="1"/>
    <xf numFmtId="0" fontId="5" fillId="2" borderId="27" xfId="0" applyFont="1" applyFill="1" applyBorder="1" applyAlignment="1"/>
    <xf numFmtId="0" fontId="3" fillId="0" borderId="16" xfId="0" applyFont="1" applyBorder="1" applyAlignment="1"/>
    <xf numFmtId="0" fontId="3" fillId="0" borderId="16" xfId="0" applyFont="1" applyBorder="1" applyAlignment="1">
      <alignment horizontal="center"/>
    </xf>
    <xf numFmtId="9" fontId="3" fillId="2" borderId="28" xfId="0" applyNumberFormat="1" applyFont="1" applyFill="1" applyBorder="1" applyAlignment="1">
      <alignment horizontal="center"/>
    </xf>
    <xf numFmtId="1" fontId="7" fillId="0" borderId="28" xfId="0" applyNumberFormat="1" applyFont="1" applyBorder="1" applyAlignment="1">
      <alignment horizontal="center"/>
    </xf>
    <xf numFmtId="0" fontId="7" fillId="0" borderId="28" xfId="0" applyFont="1" applyBorder="1" applyAlignment="1">
      <alignment horizontal="center"/>
    </xf>
    <xf numFmtId="0" fontId="12" fillId="0" borderId="17" xfId="0" applyFont="1" applyBorder="1" applyAlignment="1">
      <alignment horizontal="left"/>
    </xf>
    <xf numFmtId="0" fontId="3" fillId="0" borderId="16" xfId="0" applyFont="1" applyBorder="1" applyAlignment="1"/>
    <xf numFmtId="164" fontId="7" fillId="0" borderId="28" xfId="0" applyNumberFormat="1" applyFont="1" applyBorder="1"/>
    <xf numFmtId="2" fontId="7" fillId="0" borderId="17" xfId="0" applyNumberFormat="1" applyFont="1" applyBorder="1"/>
    <xf numFmtId="0" fontId="3" fillId="0" borderId="29" xfId="0" applyFont="1" applyBorder="1" applyAlignment="1">
      <alignment horizontal="right"/>
    </xf>
    <xf numFmtId="0" fontId="7" fillId="2" borderId="30" xfId="0" applyFont="1" applyFill="1" applyBorder="1"/>
    <xf numFmtId="9" fontId="7" fillId="2" borderId="31" xfId="0" applyNumberFormat="1" applyFont="1" applyFill="1" applyBorder="1"/>
    <xf numFmtId="165" fontId="7" fillId="2" borderId="32" xfId="0" applyNumberFormat="1" applyFont="1" applyFill="1" applyBorder="1"/>
    <xf numFmtId="0" fontId="4" fillId="0" borderId="11" xfId="0" applyFont="1" applyBorder="1" applyAlignment="1"/>
    <xf numFmtId="0" fontId="3" fillId="0" borderId="29" xfId="0" applyFont="1" applyBorder="1"/>
    <xf numFmtId="0" fontId="4" fillId="0" borderId="4" xfId="0" applyFont="1" applyBorder="1" applyAlignment="1"/>
    <xf numFmtId="0" fontId="3" fillId="0" borderId="1" xfId="0" applyFont="1" applyBorder="1" applyAlignment="1">
      <alignment horizontal="right"/>
    </xf>
    <xf numFmtId="1" fontId="7" fillId="2" borderId="19" xfId="0" applyNumberFormat="1" applyFont="1" applyFill="1" applyBorder="1"/>
    <xf numFmtId="1" fontId="3" fillId="2" borderId="22" xfId="0" applyNumberFormat="1" applyFont="1" applyFill="1" applyBorder="1"/>
    <xf numFmtId="1" fontId="7" fillId="2" borderId="22" xfId="0" applyNumberFormat="1" applyFont="1" applyFill="1" applyBorder="1"/>
    <xf numFmtId="0" fontId="3" fillId="2" borderId="20" xfId="0" applyFont="1" applyFill="1" applyBorder="1"/>
    <xf numFmtId="1" fontId="7" fillId="2" borderId="14" xfId="0" applyNumberFormat="1" applyFont="1" applyFill="1" applyBorder="1"/>
    <xf numFmtId="1" fontId="3" fillId="2" borderId="3" xfId="0" applyNumberFormat="1" applyFont="1" applyFill="1" applyBorder="1" applyAlignment="1"/>
    <xf numFmtId="1" fontId="7" fillId="2" borderId="3" xfId="0" applyNumberFormat="1" applyFont="1" applyFill="1" applyBorder="1"/>
    <xf numFmtId="1" fontId="3" fillId="2" borderId="15" xfId="0" applyNumberFormat="1" applyFont="1" applyFill="1" applyBorder="1" applyAlignment="1"/>
    <xf numFmtId="1" fontId="3" fillId="2" borderId="14" xfId="0" applyNumberFormat="1" applyFont="1" applyFill="1" applyBorder="1" applyAlignment="1"/>
    <xf numFmtId="1" fontId="7" fillId="2" borderId="16" xfId="0" applyNumberFormat="1" applyFont="1" applyFill="1" applyBorder="1"/>
    <xf numFmtId="1" fontId="3" fillId="2" borderId="28" xfId="0" applyNumberFormat="1" applyFont="1" applyFill="1" applyBorder="1" applyAlignment="1"/>
    <xf numFmtId="1" fontId="7" fillId="2" borderId="28" xfId="0" applyNumberFormat="1" applyFont="1" applyFill="1" applyBorder="1"/>
    <xf numFmtId="1" fontId="3" fillId="2" borderId="17" xfId="0" applyNumberFormat="1" applyFont="1" applyFill="1" applyBorder="1" applyAlignment="1"/>
    <xf numFmtId="0" fontId="13" fillId="0" borderId="4" xfId="0" applyFont="1" applyBorder="1" applyAlignment="1">
      <alignment horizontal="left"/>
    </xf>
    <xf numFmtId="0" fontId="3" fillId="0" borderId="1" xfId="0" applyFont="1" applyBorder="1"/>
    <xf numFmtId="0" fontId="3" fillId="0" borderId="19" xfId="0" applyFont="1" applyBorder="1" applyAlignment="1">
      <alignment horizontal="center" wrapText="1"/>
    </xf>
    <xf numFmtId="0" fontId="5" fillId="0" borderId="20" xfId="0" applyFont="1" applyBorder="1" applyAlignment="1">
      <alignment horizontal="center" wrapText="1"/>
    </xf>
    <xf numFmtId="0" fontId="7" fillId="0" borderId="14" xfId="0" applyFont="1" applyBorder="1" applyAlignment="1">
      <alignment horizontal="center"/>
    </xf>
    <xf numFmtId="0" fontId="14" fillId="0" borderId="15" xfId="0" applyFont="1" applyBorder="1" applyAlignment="1">
      <alignment horizontal="center"/>
    </xf>
    <xf numFmtId="0" fontId="7" fillId="0" borderId="16" xfId="0" applyFont="1" applyBorder="1" applyAlignment="1">
      <alignment horizontal="center"/>
    </xf>
    <xf numFmtId="0" fontId="14" fillId="0" borderId="17" xfId="0" applyFont="1" applyBorder="1" applyAlignment="1">
      <alignment horizontal="center"/>
    </xf>
    <xf numFmtId="0" fontId="5" fillId="0" borderId="18" xfId="0" applyFont="1" applyBorder="1" applyAlignment="1">
      <alignment horizontal="right"/>
    </xf>
    <xf numFmtId="0" fontId="5" fillId="0" borderId="3" xfId="0" applyFont="1" applyBorder="1" applyAlignment="1">
      <alignment horizontal="right"/>
    </xf>
    <xf numFmtId="0" fontId="3" fillId="0" borderId="3" xfId="0" applyFont="1" applyBorder="1" applyAlignment="1">
      <alignment wrapText="1"/>
    </xf>
    <xf numFmtId="0" fontId="5" fillId="0" borderId="3" xfId="0" applyFont="1" applyBorder="1" applyAlignment="1"/>
    <xf numFmtId="0" fontId="13" fillId="0" borderId="3" xfId="0" applyFont="1" applyBorder="1" applyAlignment="1"/>
    <xf numFmtId="0" fontId="13" fillId="0" borderId="3" xfId="0" applyFont="1" applyBorder="1" applyAlignment="1">
      <alignment horizontal="right"/>
    </xf>
    <xf numFmtId="0" fontId="4" fillId="2" borderId="30" xfId="0" applyFont="1" applyFill="1" applyBorder="1" applyAlignment="1"/>
    <xf numFmtId="0" fontId="15" fillId="2" borderId="31" xfId="0" applyFont="1" applyFill="1" applyBorder="1" applyAlignment="1">
      <alignment horizontal="center"/>
    </xf>
    <xf numFmtId="0" fontId="3" fillId="2" borderId="31" xfId="0" applyFont="1" applyFill="1" applyBorder="1" applyAlignment="1"/>
    <xf numFmtId="0" fontId="3" fillId="2" borderId="32" xfId="0" applyFont="1" applyFill="1" applyBorder="1"/>
    <xf numFmtId="0" fontId="16" fillId="3" borderId="22" xfId="0" applyFont="1" applyFill="1" applyBorder="1" applyAlignment="1">
      <alignment horizontal="center"/>
    </xf>
    <xf numFmtId="0" fontId="3" fillId="0" borderId="22" xfId="0" applyFont="1" applyBorder="1" applyAlignment="1"/>
    <xf numFmtId="0" fontId="3" fillId="0" borderId="20" xfId="0" applyFont="1" applyBorder="1"/>
    <xf numFmtId="3" fontId="3" fillId="3" borderId="3" xfId="0" applyNumberFormat="1" applyFont="1" applyFill="1" applyBorder="1" applyAlignment="1">
      <alignment horizontal="center"/>
    </xf>
    <xf numFmtId="9" fontId="3" fillId="3" borderId="3" xfId="0" applyNumberFormat="1" applyFont="1" applyFill="1" applyBorder="1" applyAlignment="1">
      <alignment horizontal="center"/>
    </xf>
    <xf numFmtId="3" fontId="7" fillId="3" borderId="3" xfId="0" applyNumberFormat="1" applyFont="1" applyFill="1" applyBorder="1" applyAlignment="1">
      <alignment horizontal="center"/>
    </xf>
    <xf numFmtId="0" fontId="3" fillId="3" borderId="3" xfId="0" applyFont="1" applyFill="1" applyBorder="1" applyAlignment="1">
      <alignment horizontal="center"/>
    </xf>
    <xf numFmtId="3" fontId="7" fillId="3" borderId="28" xfId="0" applyNumberFormat="1" applyFont="1" applyFill="1" applyBorder="1" applyAlignment="1">
      <alignment horizontal="center"/>
    </xf>
    <xf numFmtId="0" fontId="3" fillId="0" borderId="28" xfId="0" applyFont="1" applyBorder="1" applyAlignment="1"/>
    <xf numFmtId="0" fontId="4" fillId="3" borderId="30" xfId="0" applyFont="1" applyFill="1" applyBorder="1" applyAlignment="1"/>
    <xf numFmtId="3" fontId="3" fillId="3" borderId="31" xfId="0" applyNumberFormat="1" applyFont="1" applyFill="1" applyBorder="1" applyAlignment="1">
      <alignment horizontal="center"/>
    </xf>
    <xf numFmtId="0" fontId="3" fillId="3" borderId="31" xfId="0" applyFont="1" applyFill="1" applyBorder="1" applyAlignment="1"/>
    <xf numFmtId="0" fontId="3" fillId="3" borderId="32" xfId="0" applyFont="1" applyFill="1" applyBorder="1"/>
    <xf numFmtId="3" fontId="3" fillId="3" borderId="22" xfId="0" applyNumberFormat="1" applyFont="1" applyFill="1" applyBorder="1" applyAlignment="1">
      <alignment horizontal="center"/>
    </xf>
    <xf numFmtId="166" fontId="7" fillId="3" borderId="3" xfId="0" applyNumberFormat="1" applyFont="1" applyFill="1" applyBorder="1" applyAlignment="1">
      <alignment horizontal="center"/>
    </xf>
    <xf numFmtId="167" fontId="7" fillId="3" borderId="28" xfId="0" applyNumberFormat="1" applyFont="1" applyFill="1" applyBorder="1" applyAlignment="1">
      <alignment horizontal="center"/>
    </xf>
    <xf numFmtId="0" fontId="3" fillId="3" borderId="31" xfId="0" applyFont="1" applyFill="1" applyBorder="1" applyAlignment="1">
      <alignment horizontal="center"/>
    </xf>
    <xf numFmtId="3" fontId="17" fillId="3" borderId="22" xfId="0" applyNumberFormat="1" applyFont="1" applyFill="1" applyBorder="1" applyAlignment="1">
      <alignment horizontal="center"/>
    </xf>
    <xf numFmtId="1" fontId="7" fillId="3" borderId="22" xfId="0" applyNumberFormat="1" applyFont="1" applyFill="1" applyBorder="1" applyAlignment="1">
      <alignment horizontal="center"/>
    </xf>
    <xf numFmtId="168" fontId="3" fillId="3" borderId="3" xfId="0" applyNumberFormat="1" applyFont="1" applyFill="1" applyBorder="1" applyAlignment="1">
      <alignment horizontal="center"/>
    </xf>
    <xf numFmtId="168" fontId="7" fillId="3" borderId="3" xfId="0" applyNumberFormat="1" applyFont="1" applyFill="1" applyBorder="1" applyAlignment="1">
      <alignment horizontal="center"/>
    </xf>
    <xf numFmtId="169" fontId="7" fillId="3" borderId="3" xfId="0" applyNumberFormat="1" applyFont="1" applyFill="1" applyBorder="1" applyAlignment="1">
      <alignment horizontal="center"/>
    </xf>
    <xf numFmtId="168" fontId="7" fillId="3" borderId="28" xfId="0" applyNumberFormat="1" applyFont="1" applyFill="1" applyBorder="1" applyAlignment="1">
      <alignment horizontal="center"/>
    </xf>
    <xf numFmtId="0" fontId="18" fillId="0" borderId="3" xfId="0" applyFont="1" applyBorder="1" applyAlignment="1">
      <alignment wrapText="1"/>
    </xf>
    <xf numFmtId="0" fontId="18" fillId="0" borderId="3" xfId="0" applyFont="1" applyBorder="1" applyAlignment="1">
      <alignment wrapText="1"/>
    </xf>
    <xf numFmtId="0" fontId="19" fillId="0" borderId="3" xfId="0" applyFont="1" applyBorder="1" applyAlignment="1">
      <alignment wrapText="1"/>
    </xf>
    <xf numFmtId="3" fontId="20" fillId="0" borderId="3" xfId="0" applyNumberFormat="1" applyFont="1" applyBorder="1" applyAlignment="1"/>
    <xf numFmtId="3" fontId="5" fillId="3" borderId="3" xfId="0" applyNumberFormat="1" applyFont="1" applyFill="1" applyBorder="1" applyAlignment="1">
      <alignment horizontal="right"/>
    </xf>
    <xf numFmtId="3" fontId="21" fillId="2" borderId="3" xfId="0" applyNumberFormat="1" applyFont="1" applyFill="1" applyBorder="1"/>
    <xf numFmtId="0" fontId="22" fillId="0" borderId="3" xfId="0" applyFont="1" applyBorder="1" applyAlignment="1"/>
    <xf numFmtId="0" fontId="20" fillId="0" borderId="3" xfId="0" applyFont="1" applyBorder="1"/>
    <xf numFmtId="170" fontId="20" fillId="0" borderId="3" xfId="0" applyNumberFormat="1" applyFont="1" applyBorder="1" applyAlignment="1"/>
    <xf numFmtId="3" fontId="20" fillId="0" borderId="3" xfId="0" applyNumberFormat="1" applyFont="1" applyBorder="1"/>
    <xf numFmtId="0" fontId="20" fillId="0" borderId="3" xfId="0" applyFont="1" applyBorder="1" applyAlignment="1"/>
    <xf numFmtId="171" fontId="20" fillId="0" borderId="3" xfId="0" applyNumberFormat="1" applyFont="1" applyBorder="1" applyAlignment="1"/>
    <xf numFmtId="3" fontId="0" fillId="0" borderId="3" xfId="0" applyNumberFormat="1" applyFont="1" applyBorder="1" applyAlignment="1"/>
    <xf numFmtId="0" fontId="20" fillId="0" borderId="3" xfId="0" applyFont="1" applyBorder="1" applyAlignment="1"/>
    <xf numFmtId="172" fontId="20" fillId="0" borderId="3" xfId="0" applyNumberFormat="1" applyFont="1" applyBorder="1" applyAlignment="1"/>
    <xf numFmtId="0" fontId="23" fillId="0" borderId="3" xfId="0" applyFont="1" applyBorder="1" applyAlignment="1">
      <alignment wrapText="1"/>
    </xf>
    <xf numFmtId="0" fontId="20" fillId="0" borderId="3" xfId="0" applyFont="1" applyBorder="1" applyAlignment="1">
      <alignment wrapText="1"/>
    </xf>
    <xf numFmtId="0" fontId="24" fillId="0" borderId="3" xfId="0" applyFont="1" applyBorder="1" applyAlignment="1"/>
    <xf numFmtId="4" fontId="21" fillId="2" borderId="3" xfId="0" applyNumberFormat="1" applyFont="1" applyFill="1" applyBorder="1"/>
    <xf numFmtId="0" fontId="27" fillId="0" borderId="0" xfId="1" applyAlignment="1"/>
    <xf numFmtId="0" fontId="27" fillId="0" borderId="12" xfId="1" applyBorder="1" applyAlignment="1"/>
    <xf numFmtId="0" fontId="27" fillId="0" borderId="14" xfId="1" applyBorder="1" applyAlignment="1"/>
    <xf numFmtId="0" fontId="27" fillId="0" borderId="16" xfId="1" applyBorder="1" applyAlignment="1"/>
    <xf numFmtId="0" fontId="4" fillId="0" borderId="5" xfId="0" applyFont="1" applyBorder="1" applyAlignment="1">
      <alignment horizontal="center"/>
    </xf>
    <xf numFmtId="0" fontId="2" fillId="0" borderId="6" xfId="0" applyFont="1" applyBorder="1"/>
    <xf numFmtId="0" fontId="1" fillId="0" borderId="1" xfId="0" applyFont="1" applyBorder="1" applyAlignment="1">
      <alignment horizontal="center"/>
    </xf>
    <xf numFmtId="0" fontId="2" fillId="0" borderId="2" xfId="0" applyFont="1" applyBorder="1"/>
    <xf numFmtId="0" fontId="3" fillId="0" borderId="7" xfId="0" applyFont="1" applyBorder="1" applyAlignment="1">
      <alignment wrapText="1"/>
    </xf>
    <xf numFmtId="0" fontId="2" fillId="0" borderId="8" xfId="0" applyFont="1" applyBorder="1"/>
    <xf numFmtId="0" fontId="27" fillId="0" borderId="9" xfId="1" applyBorder="1" applyAlignment="1">
      <alignment horizontal="center"/>
    </xf>
    <xf numFmtId="0" fontId="27" fillId="0" borderId="10" xfId="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CA" b="1">
                <a:solidFill>
                  <a:srgbClr val="757575"/>
                </a:solidFill>
                <a:latin typeface="+mn-lt"/>
              </a:rPr>
              <a:t>Data center emissions intensity vs Solana accounts</a:t>
            </a:r>
          </a:p>
        </c:rich>
      </c:tx>
      <c:overlay val="0"/>
    </c:title>
    <c:autoTitleDeleted val="0"/>
    <c:plotArea>
      <c:layout>
        <c:manualLayout>
          <c:layoutTarget val="inner"/>
          <c:xMode val="edge"/>
          <c:yMode val="edge"/>
          <c:x val="6.3203466289973531E-2"/>
          <c:y val="0.10678016599276444"/>
          <c:w val="0.88245236747783451"/>
          <c:h val="0.45190891679080658"/>
        </c:manualLayout>
      </c:layout>
      <c:barChart>
        <c:barDir val="col"/>
        <c:grouping val="clustered"/>
        <c:varyColors val="1"/>
        <c:ser>
          <c:idx val="0"/>
          <c:order val="0"/>
          <c:tx>
            <c:strRef>
              <c:f>'Validator analysis'!$F$1</c:f>
              <c:strCache>
                <c:ptCount val="1"/>
                <c:pt idx="0">
                  <c:v>Net data center emissions intensity
(gCO2 /kWh)</c:v>
                </c:pt>
              </c:strCache>
            </c:strRef>
          </c:tx>
          <c:spPr>
            <a:solidFill>
              <a:srgbClr val="4285F4"/>
            </a:solidFill>
            <a:ln cmpd="sng">
              <a:solidFill>
                <a:srgbClr val="000000"/>
              </a:solidFill>
            </a:ln>
          </c:spPr>
          <c:invertIfNegative val="1"/>
          <c:cat>
            <c:strRef>
              <c:f>'Validator analysis'!$A$2:$A$219</c:f>
              <c:strCache>
                <c:ptCount val="218"/>
                <c:pt idx="0">
                  <c:v>24940-FI-Helsinki</c:v>
                </c:pt>
                <c:pt idx="1">
                  <c:v>24940-DE-Falkenstein</c:v>
                </c:pt>
                <c:pt idx="2">
                  <c:v>16276-FR-Roubaix</c:v>
                </c:pt>
                <c:pt idx="3">
                  <c:v>23470-US-America/Chicago</c:v>
                </c:pt>
                <c:pt idx="4">
                  <c:v>16276-CA-Beauharnois</c:v>
                </c:pt>
                <c:pt idx="5">
                  <c:v>16276-FR-Gravelines</c:v>
                </c:pt>
                <c:pt idx="6">
                  <c:v>24940-DE-Nuremburg</c:v>
                </c:pt>
                <c:pt idx="7">
                  <c:v>23470-US-Miami</c:v>
                </c:pt>
                <c:pt idx="8">
                  <c:v>18450-US-America/Chicago</c:v>
                </c:pt>
                <c:pt idx="9">
                  <c:v>16276-FR-Strasbourg</c:v>
                </c:pt>
                <c:pt idx="10">
                  <c:v>16276-EN-London</c:v>
                </c:pt>
                <c:pt idx="11">
                  <c:v>16276-PL-Warsaw</c:v>
                </c:pt>
                <c:pt idx="12">
                  <c:v>16509-IE-Dublin</c:v>
                </c:pt>
                <c:pt idx="13">
                  <c:v>18450-US-Ogden</c:v>
                </c:pt>
                <c:pt idx="14">
                  <c:v>16509-JP-Tokyo</c:v>
                </c:pt>
                <c:pt idx="15">
                  <c:v>18450-US-Los Angeles</c:v>
                </c:pt>
                <c:pt idx="16">
                  <c:v>23470-US-Las Vegas</c:v>
                </c:pt>
                <c:pt idx="17">
                  <c:v>24961-DE-Europe/Berlin</c:v>
                </c:pt>
                <c:pt idx="18">
                  <c:v>23470-US-Los Angeles</c:v>
                </c:pt>
                <c:pt idx="19">
                  <c:v>51167-DE-Düsseldorf</c:v>
                </c:pt>
                <c:pt idx="20">
                  <c:v>23470-US-Piscataway</c:v>
                </c:pt>
                <c:pt idx="21">
                  <c:v>29182-RU-Moscow</c:v>
                </c:pt>
                <c:pt idx="22">
                  <c:v>56694-RU-Europe/Moscow</c:v>
                </c:pt>
                <c:pt idx="23">
                  <c:v>9009-RO-Bucharest</c:v>
                </c:pt>
                <c:pt idx="24">
                  <c:v>16509-US-Columbus</c:v>
                </c:pt>
                <c:pt idx="25">
                  <c:v>58061-GB-Europe/London</c:v>
                </c:pt>
                <c:pt idx="26">
                  <c:v>15440-RU-Europe/Moscow</c:v>
                </c:pt>
                <c:pt idx="27">
                  <c:v>16509-US-Boardman</c:v>
                </c:pt>
                <c:pt idx="28">
                  <c:v>13830-US-Dallas</c:v>
                </c:pt>
                <c:pt idx="29">
                  <c:v>18450-US-Clearfield</c:v>
                </c:pt>
                <c:pt idx="30">
                  <c:v>18450-US-Park City</c:v>
                </c:pt>
                <c:pt idx="31">
                  <c:v>14618-US-Ashburn</c:v>
                </c:pt>
                <c:pt idx="32">
                  <c:v>22612-US-America/Chicago</c:v>
                </c:pt>
                <c:pt idx="33">
                  <c:v>12212-CA-Toronto</c:v>
                </c:pt>
                <c:pt idx="34">
                  <c:v>54825-NL-Amsterdam</c:v>
                </c:pt>
                <c:pt idx="35">
                  <c:v>54825-NL-Schiphol</c:v>
                </c:pt>
                <c:pt idx="36">
                  <c:v>212695-UA-Kivertsi</c:v>
                </c:pt>
                <c:pt idx="37">
                  <c:v>35320-UA-Lviv</c:v>
                </c:pt>
                <c:pt idx="38">
                  <c:v>59577-UA-Lviv</c:v>
                </c:pt>
                <c:pt idx="39">
                  <c:v>23470-US-Edison</c:v>
                </c:pt>
                <c:pt idx="40">
                  <c:v>23470-US-New York</c:v>
                </c:pt>
                <c:pt idx="41">
                  <c:v>197071-DE-Europe/Berlin</c:v>
                </c:pt>
                <c:pt idx="42">
                  <c:v>24961-DE-Andernach</c:v>
                </c:pt>
                <c:pt idx="43">
                  <c:v>16276-DE-Frankfurt</c:v>
                </c:pt>
                <c:pt idx="44">
                  <c:v>199610-DE-Frankfurt</c:v>
                </c:pt>
                <c:pt idx="45">
                  <c:v>24961-DE-Schopfheim</c:v>
                </c:pt>
                <c:pt idx="46">
                  <c:v>54825-JP-Tokyo</c:v>
                </c:pt>
                <c:pt idx="47">
                  <c:v>20326-NL-Amsterdam</c:v>
                </c:pt>
                <c:pt idx="48">
                  <c:v>41668-RU-Kazan’</c:v>
                </c:pt>
                <c:pt idx="49">
                  <c:v>14618-US-America/Chicago</c:v>
                </c:pt>
                <c:pt idx="50">
                  <c:v>13030-CH-Aarburg</c:v>
                </c:pt>
                <c:pt idx="51">
                  <c:v>136958-CN-Asia/Shanghai</c:v>
                </c:pt>
                <c:pt idx="52">
                  <c:v>24940-DE-Europe/Berlin</c:v>
                </c:pt>
                <c:pt idx="53">
                  <c:v>48314-DE-Europe/Berlin</c:v>
                </c:pt>
                <c:pt idx="54">
                  <c:v>16509-DE-Frankfurt am Main</c:v>
                </c:pt>
                <c:pt idx="55">
                  <c:v>199610-DE-Karlsruhe</c:v>
                </c:pt>
                <c:pt idx="56">
                  <c:v>21409-FR-Europe/Paris</c:v>
                </c:pt>
                <c:pt idx="57">
                  <c:v>21409-FR-Paris</c:v>
                </c:pt>
                <c:pt idx="58">
                  <c:v>16509-GB-London</c:v>
                </c:pt>
                <c:pt idx="59">
                  <c:v>55081-GB-London</c:v>
                </c:pt>
                <c:pt idx="60">
                  <c:v>60945-GB-Europe/London</c:v>
                </c:pt>
                <c:pt idx="61">
                  <c:v>23881-HK-Asia/Hong_Kong</c:v>
                </c:pt>
                <c:pt idx="62">
                  <c:v>45102-JP-Tokyo</c:v>
                </c:pt>
                <c:pt idx="63">
                  <c:v>212853-LT-Vilnius</c:v>
                </c:pt>
                <c:pt idx="64">
                  <c:v>2588-LV-Riga</c:v>
                </c:pt>
                <c:pt idx="65">
                  <c:v>59711-NL-Europe/Amsterdam</c:v>
                </c:pt>
                <c:pt idx="66">
                  <c:v>201814-PL-Europe/Warsaw</c:v>
                </c:pt>
                <c:pt idx="67">
                  <c:v>28832-RU-Chelyabinsk</c:v>
                </c:pt>
                <c:pt idx="68">
                  <c:v>57128-RU-Kazan’</c:v>
                </c:pt>
                <c:pt idx="69">
                  <c:v>199610-RU-Moscow</c:v>
                </c:pt>
                <c:pt idx="70">
                  <c:v>50867-RU-Europe/Moscow</c:v>
                </c:pt>
                <c:pt idx="71">
                  <c:v>29182-RU-Europe/Moscow</c:v>
                </c:pt>
                <c:pt idx="72">
                  <c:v>56694-RU-Moscow</c:v>
                </c:pt>
                <c:pt idx="73">
                  <c:v>16509-SG-Singapore</c:v>
                </c:pt>
                <c:pt idx="74">
                  <c:v>15169-TW-New Taipei</c:v>
                </c:pt>
                <c:pt idx="75">
                  <c:v>3255-UA-Kyiv</c:v>
                </c:pt>
                <c:pt idx="76">
                  <c:v>3255-UA-Lviv</c:v>
                </c:pt>
                <c:pt idx="77">
                  <c:v>54825-US-Los Angeles</c:v>
                </c:pt>
                <c:pt idx="78">
                  <c:v>212582-US-Tampa</c:v>
                </c:pt>
                <c:pt idx="79">
                  <c:v>15169-US-Council Bluffs</c:v>
                </c:pt>
                <c:pt idx="80">
                  <c:v>40021-US-America/Chicago</c:v>
                </c:pt>
                <c:pt idx="81">
                  <c:v>6939-US-America/Chicago</c:v>
                </c:pt>
                <c:pt idx="82">
                  <c:v>8560-US-America/Chicago</c:v>
                </c:pt>
                <c:pt idx="83">
                  <c:v>19318-US-America/Chicago</c:v>
                </c:pt>
                <c:pt idx="84">
                  <c:v>18450-US-Escanaba</c:v>
                </c:pt>
                <c:pt idx="85">
                  <c:v>18450-US-Penns Grove</c:v>
                </c:pt>
                <c:pt idx="86">
                  <c:v>54825-US-Secaucus</c:v>
                </c:pt>
                <c:pt idx="87">
                  <c:v>23470-US-Brooklyn</c:v>
                </c:pt>
                <c:pt idx="88">
                  <c:v>20326-US-Pittsburgh</c:v>
                </c:pt>
                <c:pt idx="89">
                  <c:v>393398-US-Dallas</c:v>
                </c:pt>
                <c:pt idx="90">
                  <c:v>397423-US-Dallas</c:v>
                </c:pt>
                <c:pt idx="91">
                  <c:v>3900-US-Kyle</c:v>
                </c:pt>
                <c:pt idx="92">
                  <c:v>393398-US-Irving</c:v>
                </c:pt>
                <c:pt idx="93">
                  <c:v>54825-US-Ashburn</c:v>
                </c:pt>
                <c:pt idx="94">
                  <c:v>200851-AE-Dubai</c:v>
                </c:pt>
                <c:pt idx="95">
                  <c:v>4804-AU-Coorparoo</c:v>
                </c:pt>
                <c:pt idx="96">
                  <c:v>15169-BE-Brussels</c:v>
                </c:pt>
                <c:pt idx="97">
                  <c:v>6939-CA-Vancouver</c:v>
                </c:pt>
                <c:pt idx="98">
                  <c:v>396477-CA-Ottawa</c:v>
                </c:pt>
                <c:pt idx="99">
                  <c:v>16276-CA-America/Toronto</c:v>
                </c:pt>
                <c:pt idx="100">
                  <c:v>54825-CA-Toronto</c:v>
                </c:pt>
                <c:pt idx="101">
                  <c:v>207143-CH-Richterswil</c:v>
                </c:pt>
                <c:pt idx="102">
                  <c:v>37963-CN-Asia/Shanghai</c:v>
                </c:pt>
                <c:pt idx="103">
                  <c:v>56047-CN-Asia/Shanghai</c:v>
                </c:pt>
                <c:pt idx="104">
                  <c:v>37963-CN-Beijing</c:v>
                </c:pt>
                <c:pt idx="105">
                  <c:v>37963-CN-Shenzhen</c:v>
                </c:pt>
                <c:pt idx="106">
                  <c:v>201730-CZ-Europe/Prague</c:v>
                </c:pt>
                <c:pt idx="107">
                  <c:v>202618-CZ-Prague</c:v>
                </c:pt>
                <c:pt idx="108">
                  <c:v>15598-DE-Ainring</c:v>
                </c:pt>
                <c:pt idx="109">
                  <c:v>30823-DE-Europe/Berlin</c:v>
                </c:pt>
                <c:pt idx="110">
                  <c:v>213250-DE-Europe/Berlin</c:v>
                </c:pt>
                <c:pt idx="111">
                  <c:v>51167-DE-Europe/Berlin</c:v>
                </c:pt>
                <c:pt idx="112">
                  <c:v>24961-DE-Düsseldorf</c:v>
                </c:pt>
                <c:pt idx="113">
                  <c:v>15169-DE-Frankfurt am Main</c:v>
                </c:pt>
                <c:pt idx="114">
                  <c:v>45102-DE-Frankfurt am Main</c:v>
                </c:pt>
                <c:pt idx="115">
                  <c:v>54825-DE-Frankfurt am Main</c:v>
                </c:pt>
                <c:pt idx="116">
                  <c:v>8220-DE-Frankfurt am Main</c:v>
                </c:pt>
                <c:pt idx="117">
                  <c:v>199610-DE-Frankfurt am Main</c:v>
                </c:pt>
                <c:pt idx="118">
                  <c:v>24961-DE-Lauchhammer</c:v>
                </c:pt>
                <c:pt idx="119">
                  <c:v>15830-DE-Munich</c:v>
                </c:pt>
                <c:pt idx="120">
                  <c:v>24961-DE-Neuss</c:v>
                </c:pt>
                <c:pt idx="121">
                  <c:v>54825-ES-Madrid</c:v>
                </c:pt>
                <c:pt idx="122">
                  <c:v>8560-ES-Sant Just Desvern</c:v>
                </c:pt>
                <c:pt idx="123">
                  <c:v>3339-ES-Elda</c:v>
                </c:pt>
                <c:pt idx="124">
                  <c:v>35661-FR-Lille</c:v>
                </c:pt>
                <c:pt idx="125">
                  <c:v>54825-FR-Pantin</c:v>
                </c:pt>
                <c:pt idx="126">
                  <c:v>16509-FR-Paris</c:v>
                </c:pt>
                <c:pt idx="127">
                  <c:v>12876-FR-Paris</c:v>
                </c:pt>
                <c:pt idx="128">
                  <c:v>54825-FR-Marseille</c:v>
                </c:pt>
                <c:pt idx="129">
                  <c:v>50340-GB-London</c:v>
                </c:pt>
                <c:pt idx="130">
                  <c:v>41477-GB-Notting Hill Gate</c:v>
                </c:pt>
                <c:pt idx="131">
                  <c:v>31463-GB-Hayes</c:v>
                </c:pt>
                <c:pt idx="132">
                  <c:v>15830-GB-Great Malvern</c:v>
                </c:pt>
                <c:pt idx="133">
                  <c:v>211091-GB-Stanmore</c:v>
                </c:pt>
                <c:pt idx="134">
                  <c:v>54825-HK-Central</c:v>
                </c:pt>
                <c:pt idx="135">
                  <c:v>135377-HK-Central</c:v>
                </c:pt>
                <c:pt idx="136">
                  <c:v>9381-HK-Wong Tai Sin</c:v>
                </c:pt>
                <c:pt idx="137">
                  <c:v>54825-HK-Nai Chung</c:v>
                </c:pt>
                <c:pt idx="138">
                  <c:v>29278-HU-Europe/Budapest</c:v>
                </c:pt>
                <c:pt idx="139">
                  <c:v>139190-ID-Jakarta</c:v>
                </c:pt>
                <c:pt idx="140">
                  <c:v>16509-IN-Mumbai</c:v>
                </c:pt>
                <c:pt idx="141">
                  <c:v>24560-IN-Mumbai</c:v>
                </c:pt>
                <c:pt idx="142">
                  <c:v>206264-SC-Indian/Mahe</c:v>
                </c:pt>
                <c:pt idx="143">
                  <c:v>30722-IT-Brusaporto</c:v>
                </c:pt>
                <c:pt idx="144">
                  <c:v>30722-IT-Palermo</c:v>
                </c:pt>
                <c:pt idx="145">
                  <c:v>4766-KR-Yongdu-dong</c:v>
                </c:pt>
                <c:pt idx="146">
                  <c:v>57043-NL-Amsterdam</c:v>
                </c:pt>
                <c:pt idx="147">
                  <c:v>60781-NL-Europe/Amsterdam</c:v>
                </c:pt>
                <c:pt idx="148">
                  <c:v>39507-PL-Nowe Chechlo</c:v>
                </c:pt>
                <c:pt idx="149">
                  <c:v>9009-RO-Europe/Bucharest</c:v>
                </c:pt>
                <c:pt idx="150">
                  <c:v>9050-RO-Rodna</c:v>
                </c:pt>
                <c:pt idx="151">
                  <c:v>41661-RU-Chelyabinsk</c:v>
                </c:pt>
                <c:pt idx="152">
                  <c:v>3216-RU-Kostroma</c:v>
                </c:pt>
                <c:pt idx="153">
                  <c:v>3216-RU-Stary Oskol</c:v>
                </c:pt>
                <c:pt idx="154">
                  <c:v>35810-RU-Khimki</c:v>
                </c:pt>
                <c:pt idx="155">
                  <c:v>47433-RU-Leninsk-Kuznetsky</c:v>
                </c:pt>
                <c:pt idx="156">
                  <c:v>213220-RU-Europe/Moscow</c:v>
                </c:pt>
                <c:pt idx="157">
                  <c:v>29319-RU-Moscow</c:v>
                </c:pt>
                <c:pt idx="158">
                  <c:v>57487-RU-Europe/Moscow</c:v>
                </c:pt>
                <c:pt idx="159">
                  <c:v>35807-RU-St Petersburg</c:v>
                </c:pt>
                <c:pt idx="160">
                  <c:v>57378-RU-Rostov-on-Don</c:v>
                </c:pt>
                <c:pt idx="161">
                  <c:v>16509-SE-Stockholm</c:v>
                </c:pt>
                <c:pt idx="162">
                  <c:v>38532-SG-Asia/Singapore</c:v>
                </c:pt>
                <c:pt idx="163">
                  <c:v>4657-SG-Singapore</c:v>
                </c:pt>
                <c:pt idx="164">
                  <c:v>54825-SG-Asia/Singapore</c:v>
                </c:pt>
                <c:pt idx="165">
                  <c:v>54825-SG-Jurong West</c:v>
                </c:pt>
                <c:pt idx="166">
                  <c:v>54825-SG-Queenstown Estate</c:v>
                </c:pt>
                <c:pt idx="167">
                  <c:v>55430-SG-Singapore</c:v>
                </c:pt>
                <c:pt idx="168">
                  <c:v>3462-TW-Hsinchu</c:v>
                </c:pt>
                <c:pt idx="169">
                  <c:v>15497-UA-Europe/Kiev</c:v>
                </c:pt>
                <c:pt idx="170">
                  <c:v>56485-UA-Kyiv</c:v>
                </c:pt>
                <c:pt idx="171">
                  <c:v>41018-UA-Europe/Kiev</c:v>
                </c:pt>
                <c:pt idx="172">
                  <c:v>21257-UA-Europe/Kiev</c:v>
                </c:pt>
                <c:pt idx="173">
                  <c:v>57197-UA-Dnipro</c:v>
                </c:pt>
                <c:pt idx="174">
                  <c:v>30886-UA-Lviv</c:v>
                </c:pt>
                <c:pt idx="175">
                  <c:v>51500-UA-Lviv</c:v>
                </c:pt>
                <c:pt idx="176">
                  <c:v>20326-US-Los Angeles</c:v>
                </c:pt>
                <c:pt idx="177">
                  <c:v>7922-US-Manchester</c:v>
                </c:pt>
                <c:pt idx="178">
                  <c:v>18450-US-Marina del Rey</c:v>
                </c:pt>
                <c:pt idx="179">
                  <c:v>20115-US-Pasadena</c:v>
                </c:pt>
                <c:pt idx="180">
                  <c:v>14061-US-Santa Clara</c:v>
                </c:pt>
                <c:pt idx="181">
                  <c:v>54825-US-Santa Clara</c:v>
                </c:pt>
                <c:pt idx="182">
                  <c:v>132203-US-Santa Clara</c:v>
                </c:pt>
                <c:pt idx="183">
                  <c:v>13576-US-Brandon</c:v>
                </c:pt>
                <c:pt idx="184">
                  <c:v>23470-US-Fort Lauderdale</c:v>
                </c:pt>
                <c:pt idx="185">
                  <c:v>5650-US-Palm Harbor</c:v>
                </c:pt>
                <c:pt idx="186">
                  <c:v>27589-US-America/Chicago</c:v>
                </c:pt>
                <c:pt idx="187">
                  <c:v>32097-US-America/Chicago</c:v>
                </c:pt>
                <c:pt idx="188">
                  <c:v>3356-US-America/Chicago</c:v>
                </c:pt>
                <c:pt idx="189">
                  <c:v>397423-US-Chicago</c:v>
                </c:pt>
                <c:pt idx="190">
                  <c:v>40676-US-America/Chicago</c:v>
                </c:pt>
                <c:pt idx="191">
                  <c:v>396998-US-America/Chicago</c:v>
                </c:pt>
                <c:pt idx="192">
                  <c:v>20278-US-West Chicago</c:v>
                </c:pt>
                <c:pt idx="193">
                  <c:v>7018-US-Channahon</c:v>
                </c:pt>
                <c:pt idx="194">
                  <c:v>53264-US-Huntley</c:v>
                </c:pt>
                <c:pt idx="195">
                  <c:v>701-US-Stow</c:v>
                </c:pt>
                <c:pt idx="196">
                  <c:v>209-US-Minneapolis</c:v>
                </c:pt>
                <c:pt idx="197">
                  <c:v>40021-US-St Louis</c:v>
                </c:pt>
                <c:pt idx="198">
                  <c:v>11524-US-Durham</c:v>
                </c:pt>
                <c:pt idx="199">
                  <c:v>7922-US-Manchester</c:v>
                </c:pt>
                <c:pt idx="200">
                  <c:v>55286-US-Piscataway</c:v>
                </c:pt>
                <c:pt idx="201">
                  <c:v>199610-US-New York</c:v>
                </c:pt>
                <c:pt idx="202">
                  <c:v>19318-US-New York</c:v>
                </c:pt>
                <c:pt idx="203">
                  <c:v>22439-US-Orchard Park</c:v>
                </c:pt>
                <c:pt idx="204">
                  <c:v>701-US-Brooklyn</c:v>
                </c:pt>
                <c:pt idx="205">
                  <c:v>23470-US-The Bronx</c:v>
                </c:pt>
                <c:pt idx="206">
                  <c:v>40676-US-New York</c:v>
                </c:pt>
                <c:pt idx="207">
                  <c:v>40676-US-The Bronx</c:v>
                </c:pt>
                <c:pt idx="208">
                  <c:v>701-US-Scarsdale</c:v>
                </c:pt>
                <c:pt idx="209">
                  <c:v>20473-US-Dallastown</c:v>
                </c:pt>
                <c:pt idx="210">
                  <c:v>701-US-Philadelphia</c:v>
                </c:pt>
                <c:pt idx="211">
                  <c:v>16591-US-Austin</c:v>
                </c:pt>
                <c:pt idx="212">
                  <c:v>54825-US-Dallas</c:v>
                </c:pt>
                <c:pt idx="213">
                  <c:v>397423-US-Ashburn</c:v>
                </c:pt>
                <c:pt idx="214">
                  <c:v>40676-US-Ashburn</c:v>
                </c:pt>
                <c:pt idx="215">
                  <c:v>20055-US-Redmond</c:v>
                </c:pt>
                <c:pt idx="216">
                  <c:v>20326-US-Columbia</c:v>
                </c:pt>
                <c:pt idx="217">
                  <c:v>45899-VN-Hanoi</c:v>
                </c:pt>
              </c:strCache>
            </c:strRef>
          </c:cat>
          <c:val>
            <c:numRef>
              <c:f>'Validator analysis'!$F$2:$F$219</c:f>
              <c:numCache>
                <c:formatCode>0</c:formatCode>
                <c:ptCount val="218"/>
                <c:pt idx="0">
                  <c:v>0</c:v>
                </c:pt>
                <c:pt idx="1">
                  <c:v>0</c:v>
                </c:pt>
                <c:pt idx="2">
                  <c:v>51.1</c:v>
                </c:pt>
                <c:pt idx="3">
                  <c:v>327.7</c:v>
                </c:pt>
                <c:pt idx="4">
                  <c:v>1.2</c:v>
                </c:pt>
                <c:pt idx="5">
                  <c:v>51.1</c:v>
                </c:pt>
                <c:pt idx="6">
                  <c:v>311</c:v>
                </c:pt>
                <c:pt idx="7">
                  <c:v>397.1</c:v>
                </c:pt>
                <c:pt idx="8">
                  <c:v>327.7</c:v>
                </c:pt>
                <c:pt idx="9">
                  <c:v>51.1</c:v>
                </c:pt>
                <c:pt idx="10">
                  <c:v>228</c:v>
                </c:pt>
                <c:pt idx="11">
                  <c:v>709.8</c:v>
                </c:pt>
                <c:pt idx="12">
                  <c:v>278.60000000000002</c:v>
                </c:pt>
                <c:pt idx="13">
                  <c:v>723</c:v>
                </c:pt>
                <c:pt idx="14">
                  <c:v>496</c:v>
                </c:pt>
                <c:pt idx="15">
                  <c:v>175.3</c:v>
                </c:pt>
                <c:pt idx="16">
                  <c:v>335.2</c:v>
                </c:pt>
                <c:pt idx="17">
                  <c:v>311</c:v>
                </c:pt>
                <c:pt idx="18">
                  <c:v>175.3</c:v>
                </c:pt>
                <c:pt idx="19">
                  <c:v>311</c:v>
                </c:pt>
                <c:pt idx="20">
                  <c:v>246.9</c:v>
                </c:pt>
                <c:pt idx="21">
                  <c:v>375</c:v>
                </c:pt>
                <c:pt idx="22">
                  <c:v>375</c:v>
                </c:pt>
                <c:pt idx="23">
                  <c:v>299.5</c:v>
                </c:pt>
                <c:pt idx="24">
                  <c:v>561.6</c:v>
                </c:pt>
                <c:pt idx="25">
                  <c:v>228</c:v>
                </c:pt>
                <c:pt idx="26">
                  <c:v>375</c:v>
                </c:pt>
                <c:pt idx="27">
                  <c:v>324</c:v>
                </c:pt>
                <c:pt idx="28">
                  <c:v>413.4</c:v>
                </c:pt>
                <c:pt idx="29">
                  <c:v>723</c:v>
                </c:pt>
                <c:pt idx="30">
                  <c:v>723</c:v>
                </c:pt>
                <c:pt idx="31">
                  <c:v>287.8</c:v>
                </c:pt>
                <c:pt idx="32">
                  <c:v>327.7</c:v>
                </c:pt>
                <c:pt idx="33">
                  <c:v>40</c:v>
                </c:pt>
                <c:pt idx="34">
                  <c:v>328.4</c:v>
                </c:pt>
                <c:pt idx="35">
                  <c:v>328.4</c:v>
                </c:pt>
                <c:pt idx="36">
                  <c:v>393</c:v>
                </c:pt>
                <c:pt idx="37">
                  <c:v>393</c:v>
                </c:pt>
                <c:pt idx="38">
                  <c:v>393</c:v>
                </c:pt>
                <c:pt idx="39">
                  <c:v>246.9</c:v>
                </c:pt>
                <c:pt idx="40">
                  <c:v>171.2</c:v>
                </c:pt>
                <c:pt idx="41">
                  <c:v>311</c:v>
                </c:pt>
                <c:pt idx="42">
                  <c:v>311</c:v>
                </c:pt>
                <c:pt idx="43">
                  <c:v>311</c:v>
                </c:pt>
                <c:pt idx="44">
                  <c:v>311</c:v>
                </c:pt>
                <c:pt idx="45">
                  <c:v>311</c:v>
                </c:pt>
                <c:pt idx="46">
                  <c:v>496</c:v>
                </c:pt>
                <c:pt idx="47">
                  <c:v>328.4</c:v>
                </c:pt>
                <c:pt idx="48">
                  <c:v>375</c:v>
                </c:pt>
                <c:pt idx="49">
                  <c:v>327.7</c:v>
                </c:pt>
                <c:pt idx="50">
                  <c:v>14</c:v>
                </c:pt>
                <c:pt idx="51">
                  <c:v>555</c:v>
                </c:pt>
                <c:pt idx="52">
                  <c:v>311</c:v>
                </c:pt>
                <c:pt idx="53">
                  <c:v>311</c:v>
                </c:pt>
                <c:pt idx="54">
                  <c:v>311</c:v>
                </c:pt>
                <c:pt idx="55">
                  <c:v>311</c:v>
                </c:pt>
                <c:pt idx="56">
                  <c:v>51.1</c:v>
                </c:pt>
                <c:pt idx="57">
                  <c:v>51.1</c:v>
                </c:pt>
                <c:pt idx="58">
                  <c:v>228</c:v>
                </c:pt>
                <c:pt idx="59">
                  <c:v>228</c:v>
                </c:pt>
                <c:pt idx="60">
                  <c:v>228</c:v>
                </c:pt>
                <c:pt idx="61">
                  <c:v>710</c:v>
                </c:pt>
                <c:pt idx="62">
                  <c:v>496</c:v>
                </c:pt>
                <c:pt idx="63">
                  <c:v>106.5</c:v>
                </c:pt>
                <c:pt idx="64">
                  <c:v>106.5</c:v>
                </c:pt>
                <c:pt idx="65">
                  <c:v>328.4</c:v>
                </c:pt>
                <c:pt idx="66">
                  <c:v>709.8</c:v>
                </c:pt>
                <c:pt idx="67">
                  <c:v>375</c:v>
                </c:pt>
                <c:pt idx="68">
                  <c:v>375</c:v>
                </c:pt>
                <c:pt idx="69">
                  <c:v>375</c:v>
                </c:pt>
                <c:pt idx="70">
                  <c:v>375</c:v>
                </c:pt>
                <c:pt idx="71">
                  <c:v>375</c:v>
                </c:pt>
                <c:pt idx="72">
                  <c:v>375</c:v>
                </c:pt>
                <c:pt idx="73">
                  <c:v>408</c:v>
                </c:pt>
                <c:pt idx="74">
                  <c:v>509</c:v>
                </c:pt>
                <c:pt idx="75">
                  <c:v>393</c:v>
                </c:pt>
                <c:pt idx="76">
                  <c:v>393</c:v>
                </c:pt>
                <c:pt idx="77">
                  <c:v>175.3</c:v>
                </c:pt>
                <c:pt idx="78">
                  <c:v>397.1</c:v>
                </c:pt>
                <c:pt idx="79">
                  <c:v>388.9</c:v>
                </c:pt>
                <c:pt idx="80">
                  <c:v>327.7</c:v>
                </c:pt>
                <c:pt idx="81">
                  <c:v>327.7</c:v>
                </c:pt>
                <c:pt idx="82">
                  <c:v>327.7</c:v>
                </c:pt>
                <c:pt idx="83">
                  <c:v>327.7</c:v>
                </c:pt>
                <c:pt idx="84">
                  <c:v>457.7</c:v>
                </c:pt>
                <c:pt idx="85">
                  <c:v>246.9</c:v>
                </c:pt>
                <c:pt idx="86">
                  <c:v>246.9</c:v>
                </c:pt>
                <c:pt idx="87">
                  <c:v>171.2</c:v>
                </c:pt>
                <c:pt idx="88">
                  <c:v>343.1</c:v>
                </c:pt>
                <c:pt idx="89">
                  <c:v>413.4</c:v>
                </c:pt>
                <c:pt idx="90">
                  <c:v>413.4</c:v>
                </c:pt>
                <c:pt idx="91">
                  <c:v>413.4</c:v>
                </c:pt>
                <c:pt idx="92">
                  <c:v>413.4</c:v>
                </c:pt>
                <c:pt idx="93">
                  <c:v>287.8</c:v>
                </c:pt>
                <c:pt idx="94">
                  <c:v>433</c:v>
                </c:pt>
                <c:pt idx="95">
                  <c:v>656</c:v>
                </c:pt>
                <c:pt idx="96">
                  <c:v>161</c:v>
                </c:pt>
                <c:pt idx="97">
                  <c:v>12.9</c:v>
                </c:pt>
                <c:pt idx="98">
                  <c:v>40</c:v>
                </c:pt>
                <c:pt idx="99">
                  <c:v>40</c:v>
                </c:pt>
                <c:pt idx="100">
                  <c:v>40</c:v>
                </c:pt>
                <c:pt idx="101">
                  <c:v>14</c:v>
                </c:pt>
                <c:pt idx="102">
                  <c:v>555</c:v>
                </c:pt>
                <c:pt idx="103">
                  <c:v>555</c:v>
                </c:pt>
                <c:pt idx="104">
                  <c:v>555</c:v>
                </c:pt>
                <c:pt idx="105">
                  <c:v>555</c:v>
                </c:pt>
                <c:pt idx="106">
                  <c:v>436.6</c:v>
                </c:pt>
                <c:pt idx="107">
                  <c:v>436.6</c:v>
                </c:pt>
                <c:pt idx="108">
                  <c:v>311</c:v>
                </c:pt>
                <c:pt idx="109">
                  <c:v>311</c:v>
                </c:pt>
                <c:pt idx="110">
                  <c:v>311</c:v>
                </c:pt>
                <c:pt idx="111">
                  <c:v>311</c:v>
                </c:pt>
                <c:pt idx="112">
                  <c:v>311</c:v>
                </c:pt>
                <c:pt idx="113">
                  <c:v>311</c:v>
                </c:pt>
                <c:pt idx="114">
                  <c:v>311</c:v>
                </c:pt>
                <c:pt idx="115">
                  <c:v>311</c:v>
                </c:pt>
                <c:pt idx="116">
                  <c:v>311</c:v>
                </c:pt>
                <c:pt idx="117">
                  <c:v>311</c:v>
                </c:pt>
                <c:pt idx="118">
                  <c:v>311</c:v>
                </c:pt>
                <c:pt idx="119">
                  <c:v>311</c:v>
                </c:pt>
                <c:pt idx="120">
                  <c:v>311</c:v>
                </c:pt>
                <c:pt idx="121">
                  <c:v>156.4</c:v>
                </c:pt>
                <c:pt idx="122">
                  <c:v>156.4</c:v>
                </c:pt>
                <c:pt idx="123">
                  <c:v>156.4</c:v>
                </c:pt>
                <c:pt idx="124">
                  <c:v>51.1</c:v>
                </c:pt>
                <c:pt idx="125">
                  <c:v>51.1</c:v>
                </c:pt>
                <c:pt idx="126">
                  <c:v>51.1</c:v>
                </c:pt>
                <c:pt idx="127">
                  <c:v>51.1</c:v>
                </c:pt>
                <c:pt idx="128">
                  <c:v>51.1</c:v>
                </c:pt>
                <c:pt idx="129">
                  <c:v>228</c:v>
                </c:pt>
                <c:pt idx="130">
                  <c:v>228</c:v>
                </c:pt>
                <c:pt idx="131">
                  <c:v>228</c:v>
                </c:pt>
                <c:pt idx="132">
                  <c:v>228</c:v>
                </c:pt>
                <c:pt idx="133">
                  <c:v>228</c:v>
                </c:pt>
                <c:pt idx="134">
                  <c:v>710</c:v>
                </c:pt>
                <c:pt idx="135">
                  <c:v>710</c:v>
                </c:pt>
                <c:pt idx="136">
                  <c:v>710</c:v>
                </c:pt>
                <c:pt idx="137">
                  <c:v>710</c:v>
                </c:pt>
                <c:pt idx="138">
                  <c:v>216.4</c:v>
                </c:pt>
                <c:pt idx="139">
                  <c:v>755</c:v>
                </c:pt>
                <c:pt idx="140">
                  <c:v>743</c:v>
                </c:pt>
                <c:pt idx="141">
                  <c:v>743</c:v>
                </c:pt>
                <c:pt idx="142">
                  <c:v>743</c:v>
                </c:pt>
                <c:pt idx="143">
                  <c:v>213.4</c:v>
                </c:pt>
                <c:pt idx="144">
                  <c:v>213.4</c:v>
                </c:pt>
                <c:pt idx="145">
                  <c:v>517</c:v>
                </c:pt>
                <c:pt idx="146">
                  <c:v>328.4</c:v>
                </c:pt>
                <c:pt idx="147">
                  <c:v>328.4</c:v>
                </c:pt>
                <c:pt idx="148">
                  <c:v>709.8</c:v>
                </c:pt>
                <c:pt idx="149">
                  <c:v>299.5</c:v>
                </c:pt>
                <c:pt idx="150">
                  <c:v>299.5</c:v>
                </c:pt>
                <c:pt idx="151">
                  <c:v>375</c:v>
                </c:pt>
                <c:pt idx="152">
                  <c:v>375</c:v>
                </c:pt>
                <c:pt idx="153">
                  <c:v>375</c:v>
                </c:pt>
                <c:pt idx="154">
                  <c:v>375</c:v>
                </c:pt>
                <c:pt idx="155">
                  <c:v>375</c:v>
                </c:pt>
                <c:pt idx="156">
                  <c:v>375</c:v>
                </c:pt>
                <c:pt idx="157">
                  <c:v>375</c:v>
                </c:pt>
                <c:pt idx="158">
                  <c:v>375</c:v>
                </c:pt>
                <c:pt idx="159">
                  <c:v>375</c:v>
                </c:pt>
                <c:pt idx="160">
                  <c:v>375</c:v>
                </c:pt>
                <c:pt idx="161">
                  <c:v>8.8000000000000007</c:v>
                </c:pt>
                <c:pt idx="162">
                  <c:v>408</c:v>
                </c:pt>
                <c:pt idx="163">
                  <c:v>408</c:v>
                </c:pt>
                <c:pt idx="164">
                  <c:v>408</c:v>
                </c:pt>
                <c:pt idx="165">
                  <c:v>408</c:v>
                </c:pt>
                <c:pt idx="166">
                  <c:v>408</c:v>
                </c:pt>
                <c:pt idx="167">
                  <c:v>408</c:v>
                </c:pt>
                <c:pt idx="168">
                  <c:v>509</c:v>
                </c:pt>
                <c:pt idx="169">
                  <c:v>393</c:v>
                </c:pt>
                <c:pt idx="170">
                  <c:v>393</c:v>
                </c:pt>
                <c:pt idx="171">
                  <c:v>393</c:v>
                </c:pt>
                <c:pt idx="172">
                  <c:v>393</c:v>
                </c:pt>
                <c:pt idx="173">
                  <c:v>393</c:v>
                </c:pt>
                <c:pt idx="174">
                  <c:v>393</c:v>
                </c:pt>
                <c:pt idx="175">
                  <c:v>393</c:v>
                </c:pt>
                <c:pt idx="176">
                  <c:v>175.3</c:v>
                </c:pt>
                <c:pt idx="177">
                  <c:v>175.3</c:v>
                </c:pt>
                <c:pt idx="178">
                  <c:v>175.3</c:v>
                </c:pt>
                <c:pt idx="179">
                  <c:v>175.3</c:v>
                </c:pt>
                <c:pt idx="180">
                  <c:v>175.3</c:v>
                </c:pt>
                <c:pt idx="181">
                  <c:v>175.3</c:v>
                </c:pt>
                <c:pt idx="182">
                  <c:v>175.3</c:v>
                </c:pt>
                <c:pt idx="183">
                  <c:v>391</c:v>
                </c:pt>
                <c:pt idx="184">
                  <c:v>397.1</c:v>
                </c:pt>
                <c:pt idx="185">
                  <c:v>397.1</c:v>
                </c:pt>
                <c:pt idx="186">
                  <c:v>327.7</c:v>
                </c:pt>
                <c:pt idx="187">
                  <c:v>327.7</c:v>
                </c:pt>
                <c:pt idx="188">
                  <c:v>327.7</c:v>
                </c:pt>
                <c:pt idx="189">
                  <c:v>327.7</c:v>
                </c:pt>
                <c:pt idx="190">
                  <c:v>327.7</c:v>
                </c:pt>
                <c:pt idx="191">
                  <c:v>327.7</c:v>
                </c:pt>
                <c:pt idx="192">
                  <c:v>327.7</c:v>
                </c:pt>
                <c:pt idx="193">
                  <c:v>327.7</c:v>
                </c:pt>
                <c:pt idx="194">
                  <c:v>327.7</c:v>
                </c:pt>
                <c:pt idx="195">
                  <c:v>351.4</c:v>
                </c:pt>
                <c:pt idx="196">
                  <c:v>397.6</c:v>
                </c:pt>
                <c:pt idx="197">
                  <c:v>721.3</c:v>
                </c:pt>
                <c:pt idx="198">
                  <c:v>352.3</c:v>
                </c:pt>
                <c:pt idx="199">
                  <c:v>114.1</c:v>
                </c:pt>
                <c:pt idx="200">
                  <c:v>246.9</c:v>
                </c:pt>
                <c:pt idx="201">
                  <c:v>171.2</c:v>
                </c:pt>
                <c:pt idx="202">
                  <c:v>171.2</c:v>
                </c:pt>
                <c:pt idx="203">
                  <c:v>171.2</c:v>
                </c:pt>
                <c:pt idx="204">
                  <c:v>171.2</c:v>
                </c:pt>
                <c:pt idx="205">
                  <c:v>171.2</c:v>
                </c:pt>
                <c:pt idx="206">
                  <c:v>171.2</c:v>
                </c:pt>
                <c:pt idx="207">
                  <c:v>171.2</c:v>
                </c:pt>
                <c:pt idx="208">
                  <c:v>171.2</c:v>
                </c:pt>
                <c:pt idx="209">
                  <c:v>343.1</c:v>
                </c:pt>
                <c:pt idx="210">
                  <c:v>343.1</c:v>
                </c:pt>
                <c:pt idx="211">
                  <c:v>413.4</c:v>
                </c:pt>
                <c:pt idx="212">
                  <c:v>413.4</c:v>
                </c:pt>
                <c:pt idx="213">
                  <c:v>287.8</c:v>
                </c:pt>
                <c:pt idx="214">
                  <c:v>287.8</c:v>
                </c:pt>
                <c:pt idx="215">
                  <c:v>135.1</c:v>
                </c:pt>
                <c:pt idx="216">
                  <c:v>135.1</c:v>
                </c:pt>
                <c:pt idx="217">
                  <c:v>624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B9A-A74D-B449-9A962EE09FD0}"/>
            </c:ext>
          </c:extLst>
        </c:ser>
        <c:dLbls>
          <c:showLegendKey val="0"/>
          <c:showVal val="0"/>
          <c:showCatName val="0"/>
          <c:showSerName val="0"/>
          <c:showPercent val="0"/>
          <c:showBubbleSize val="0"/>
        </c:dLbls>
        <c:gapWidth val="150"/>
        <c:axId val="1739236694"/>
        <c:axId val="1654092589"/>
      </c:barChart>
      <c:barChart>
        <c:barDir val="col"/>
        <c:grouping val="clustered"/>
        <c:varyColors val="1"/>
        <c:ser>
          <c:idx val="1"/>
          <c:order val="1"/>
          <c:tx>
            <c:strRef>
              <c:f>'Validator analysis'!$I$1</c:f>
              <c:strCache>
                <c:ptCount val="1"/>
                <c:pt idx="0">
                  <c:v>Accounts per data center
(as of 12/16/21)</c:v>
                </c:pt>
              </c:strCache>
            </c:strRef>
          </c:tx>
          <c:spPr>
            <a:solidFill>
              <a:srgbClr val="EA4335"/>
            </a:solidFill>
            <a:ln cmpd="sng">
              <a:solidFill>
                <a:srgbClr val="000000"/>
              </a:solidFill>
            </a:ln>
          </c:spPr>
          <c:invertIfNegative val="1"/>
          <c:cat>
            <c:strRef>
              <c:f>'Validator analysis'!$A$2:$A$219</c:f>
              <c:strCache>
                <c:ptCount val="218"/>
                <c:pt idx="0">
                  <c:v>24940-FI-Helsinki</c:v>
                </c:pt>
                <c:pt idx="1">
                  <c:v>24940-DE-Falkenstein</c:v>
                </c:pt>
                <c:pt idx="2">
                  <c:v>16276-FR-Roubaix</c:v>
                </c:pt>
                <c:pt idx="3">
                  <c:v>23470-US-America/Chicago</c:v>
                </c:pt>
                <c:pt idx="4">
                  <c:v>16276-CA-Beauharnois</c:v>
                </c:pt>
                <c:pt idx="5">
                  <c:v>16276-FR-Gravelines</c:v>
                </c:pt>
                <c:pt idx="6">
                  <c:v>24940-DE-Nuremburg</c:v>
                </c:pt>
                <c:pt idx="7">
                  <c:v>23470-US-Miami</c:v>
                </c:pt>
                <c:pt idx="8">
                  <c:v>18450-US-America/Chicago</c:v>
                </c:pt>
                <c:pt idx="9">
                  <c:v>16276-FR-Strasbourg</c:v>
                </c:pt>
                <c:pt idx="10">
                  <c:v>16276-EN-London</c:v>
                </c:pt>
                <c:pt idx="11">
                  <c:v>16276-PL-Warsaw</c:v>
                </c:pt>
                <c:pt idx="12">
                  <c:v>16509-IE-Dublin</c:v>
                </c:pt>
                <c:pt idx="13">
                  <c:v>18450-US-Ogden</c:v>
                </c:pt>
                <c:pt idx="14">
                  <c:v>16509-JP-Tokyo</c:v>
                </c:pt>
                <c:pt idx="15">
                  <c:v>18450-US-Los Angeles</c:v>
                </c:pt>
                <c:pt idx="16">
                  <c:v>23470-US-Las Vegas</c:v>
                </c:pt>
                <c:pt idx="17">
                  <c:v>24961-DE-Europe/Berlin</c:v>
                </c:pt>
                <c:pt idx="18">
                  <c:v>23470-US-Los Angeles</c:v>
                </c:pt>
                <c:pt idx="19">
                  <c:v>51167-DE-Düsseldorf</c:v>
                </c:pt>
                <c:pt idx="20">
                  <c:v>23470-US-Piscataway</c:v>
                </c:pt>
                <c:pt idx="21">
                  <c:v>29182-RU-Moscow</c:v>
                </c:pt>
                <c:pt idx="22">
                  <c:v>56694-RU-Europe/Moscow</c:v>
                </c:pt>
                <c:pt idx="23">
                  <c:v>9009-RO-Bucharest</c:v>
                </c:pt>
                <c:pt idx="24">
                  <c:v>16509-US-Columbus</c:v>
                </c:pt>
                <c:pt idx="25">
                  <c:v>58061-GB-Europe/London</c:v>
                </c:pt>
                <c:pt idx="26">
                  <c:v>15440-RU-Europe/Moscow</c:v>
                </c:pt>
                <c:pt idx="27">
                  <c:v>16509-US-Boardman</c:v>
                </c:pt>
                <c:pt idx="28">
                  <c:v>13830-US-Dallas</c:v>
                </c:pt>
                <c:pt idx="29">
                  <c:v>18450-US-Clearfield</c:v>
                </c:pt>
                <c:pt idx="30">
                  <c:v>18450-US-Park City</c:v>
                </c:pt>
                <c:pt idx="31">
                  <c:v>14618-US-Ashburn</c:v>
                </c:pt>
                <c:pt idx="32">
                  <c:v>22612-US-America/Chicago</c:v>
                </c:pt>
                <c:pt idx="33">
                  <c:v>12212-CA-Toronto</c:v>
                </c:pt>
                <c:pt idx="34">
                  <c:v>54825-NL-Amsterdam</c:v>
                </c:pt>
                <c:pt idx="35">
                  <c:v>54825-NL-Schiphol</c:v>
                </c:pt>
                <c:pt idx="36">
                  <c:v>212695-UA-Kivertsi</c:v>
                </c:pt>
                <c:pt idx="37">
                  <c:v>35320-UA-Lviv</c:v>
                </c:pt>
                <c:pt idx="38">
                  <c:v>59577-UA-Lviv</c:v>
                </c:pt>
                <c:pt idx="39">
                  <c:v>23470-US-Edison</c:v>
                </c:pt>
                <c:pt idx="40">
                  <c:v>23470-US-New York</c:v>
                </c:pt>
                <c:pt idx="41">
                  <c:v>197071-DE-Europe/Berlin</c:v>
                </c:pt>
                <c:pt idx="42">
                  <c:v>24961-DE-Andernach</c:v>
                </c:pt>
                <c:pt idx="43">
                  <c:v>16276-DE-Frankfurt</c:v>
                </c:pt>
                <c:pt idx="44">
                  <c:v>199610-DE-Frankfurt</c:v>
                </c:pt>
                <c:pt idx="45">
                  <c:v>24961-DE-Schopfheim</c:v>
                </c:pt>
                <c:pt idx="46">
                  <c:v>54825-JP-Tokyo</c:v>
                </c:pt>
                <c:pt idx="47">
                  <c:v>20326-NL-Amsterdam</c:v>
                </c:pt>
                <c:pt idx="48">
                  <c:v>41668-RU-Kazan’</c:v>
                </c:pt>
                <c:pt idx="49">
                  <c:v>14618-US-America/Chicago</c:v>
                </c:pt>
                <c:pt idx="50">
                  <c:v>13030-CH-Aarburg</c:v>
                </c:pt>
                <c:pt idx="51">
                  <c:v>136958-CN-Asia/Shanghai</c:v>
                </c:pt>
                <c:pt idx="52">
                  <c:v>24940-DE-Europe/Berlin</c:v>
                </c:pt>
                <c:pt idx="53">
                  <c:v>48314-DE-Europe/Berlin</c:v>
                </c:pt>
                <c:pt idx="54">
                  <c:v>16509-DE-Frankfurt am Main</c:v>
                </c:pt>
                <c:pt idx="55">
                  <c:v>199610-DE-Karlsruhe</c:v>
                </c:pt>
                <c:pt idx="56">
                  <c:v>21409-FR-Europe/Paris</c:v>
                </c:pt>
                <c:pt idx="57">
                  <c:v>21409-FR-Paris</c:v>
                </c:pt>
                <c:pt idx="58">
                  <c:v>16509-GB-London</c:v>
                </c:pt>
                <c:pt idx="59">
                  <c:v>55081-GB-London</c:v>
                </c:pt>
                <c:pt idx="60">
                  <c:v>60945-GB-Europe/London</c:v>
                </c:pt>
                <c:pt idx="61">
                  <c:v>23881-HK-Asia/Hong_Kong</c:v>
                </c:pt>
                <c:pt idx="62">
                  <c:v>45102-JP-Tokyo</c:v>
                </c:pt>
                <c:pt idx="63">
                  <c:v>212853-LT-Vilnius</c:v>
                </c:pt>
                <c:pt idx="64">
                  <c:v>2588-LV-Riga</c:v>
                </c:pt>
                <c:pt idx="65">
                  <c:v>59711-NL-Europe/Amsterdam</c:v>
                </c:pt>
                <c:pt idx="66">
                  <c:v>201814-PL-Europe/Warsaw</c:v>
                </c:pt>
                <c:pt idx="67">
                  <c:v>28832-RU-Chelyabinsk</c:v>
                </c:pt>
                <c:pt idx="68">
                  <c:v>57128-RU-Kazan’</c:v>
                </c:pt>
                <c:pt idx="69">
                  <c:v>199610-RU-Moscow</c:v>
                </c:pt>
                <c:pt idx="70">
                  <c:v>50867-RU-Europe/Moscow</c:v>
                </c:pt>
                <c:pt idx="71">
                  <c:v>29182-RU-Europe/Moscow</c:v>
                </c:pt>
                <c:pt idx="72">
                  <c:v>56694-RU-Moscow</c:v>
                </c:pt>
                <c:pt idx="73">
                  <c:v>16509-SG-Singapore</c:v>
                </c:pt>
                <c:pt idx="74">
                  <c:v>15169-TW-New Taipei</c:v>
                </c:pt>
                <c:pt idx="75">
                  <c:v>3255-UA-Kyiv</c:v>
                </c:pt>
                <c:pt idx="76">
                  <c:v>3255-UA-Lviv</c:v>
                </c:pt>
                <c:pt idx="77">
                  <c:v>54825-US-Los Angeles</c:v>
                </c:pt>
                <c:pt idx="78">
                  <c:v>212582-US-Tampa</c:v>
                </c:pt>
                <c:pt idx="79">
                  <c:v>15169-US-Council Bluffs</c:v>
                </c:pt>
                <c:pt idx="80">
                  <c:v>40021-US-America/Chicago</c:v>
                </c:pt>
                <c:pt idx="81">
                  <c:v>6939-US-America/Chicago</c:v>
                </c:pt>
                <c:pt idx="82">
                  <c:v>8560-US-America/Chicago</c:v>
                </c:pt>
                <c:pt idx="83">
                  <c:v>19318-US-America/Chicago</c:v>
                </c:pt>
                <c:pt idx="84">
                  <c:v>18450-US-Escanaba</c:v>
                </c:pt>
                <c:pt idx="85">
                  <c:v>18450-US-Penns Grove</c:v>
                </c:pt>
                <c:pt idx="86">
                  <c:v>54825-US-Secaucus</c:v>
                </c:pt>
                <c:pt idx="87">
                  <c:v>23470-US-Brooklyn</c:v>
                </c:pt>
                <c:pt idx="88">
                  <c:v>20326-US-Pittsburgh</c:v>
                </c:pt>
                <c:pt idx="89">
                  <c:v>393398-US-Dallas</c:v>
                </c:pt>
                <c:pt idx="90">
                  <c:v>397423-US-Dallas</c:v>
                </c:pt>
                <c:pt idx="91">
                  <c:v>3900-US-Kyle</c:v>
                </c:pt>
                <c:pt idx="92">
                  <c:v>393398-US-Irving</c:v>
                </c:pt>
                <c:pt idx="93">
                  <c:v>54825-US-Ashburn</c:v>
                </c:pt>
                <c:pt idx="94">
                  <c:v>200851-AE-Dubai</c:v>
                </c:pt>
                <c:pt idx="95">
                  <c:v>4804-AU-Coorparoo</c:v>
                </c:pt>
                <c:pt idx="96">
                  <c:v>15169-BE-Brussels</c:v>
                </c:pt>
                <c:pt idx="97">
                  <c:v>6939-CA-Vancouver</c:v>
                </c:pt>
                <c:pt idx="98">
                  <c:v>396477-CA-Ottawa</c:v>
                </c:pt>
                <c:pt idx="99">
                  <c:v>16276-CA-America/Toronto</c:v>
                </c:pt>
                <c:pt idx="100">
                  <c:v>54825-CA-Toronto</c:v>
                </c:pt>
                <c:pt idx="101">
                  <c:v>207143-CH-Richterswil</c:v>
                </c:pt>
                <c:pt idx="102">
                  <c:v>37963-CN-Asia/Shanghai</c:v>
                </c:pt>
                <c:pt idx="103">
                  <c:v>56047-CN-Asia/Shanghai</c:v>
                </c:pt>
                <c:pt idx="104">
                  <c:v>37963-CN-Beijing</c:v>
                </c:pt>
                <c:pt idx="105">
                  <c:v>37963-CN-Shenzhen</c:v>
                </c:pt>
                <c:pt idx="106">
                  <c:v>201730-CZ-Europe/Prague</c:v>
                </c:pt>
                <c:pt idx="107">
                  <c:v>202618-CZ-Prague</c:v>
                </c:pt>
                <c:pt idx="108">
                  <c:v>15598-DE-Ainring</c:v>
                </c:pt>
                <c:pt idx="109">
                  <c:v>30823-DE-Europe/Berlin</c:v>
                </c:pt>
                <c:pt idx="110">
                  <c:v>213250-DE-Europe/Berlin</c:v>
                </c:pt>
                <c:pt idx="111">
                  <c:v>51167-DE-Europe/Berlin</c:v>
                </c:pt>
                <c:pt idx="112">
                  <c:v>24961-DE-Düsseldorf</c:v>
                </c:pt>
                <c:pt idx="113">
                  <c:v>15169-DE-Frankfurt am Main</c:v>
                </c:pt>
                <c:pt idx="114">
                  <c:v>45102-DE-Frankfurt am Main</c:v>
                </c:pt>
                <c:pt idx="115">
                  <c:v>54825-DE-Frankfurt am Main</c:v>
                </c:pt>
                <c:pt idx="116">
                  <c:v>8220-DE-Frankfurt am Main</c:v>
                </c:pt>
                <c:pt idx="117">
                  <c:v>199610-DE-Frankfurt am Main</c:v>
                </c:pt>
                <c:pt idx="118">
                  <c:v>24961-DE-Lauchhammer</c:v>
                </c:pt>
                <c:pt idx="119">
                  <c:v>15830-DE-Munich</c:v>
                </c:pt>
                <c:pt idx="120">
                  <c:v>24961-DE-Neuss</c:v>
                </c:pt>
                <c:pt idx="121">
                  <c:v>54825-ES-Madrid</c:v>
                </c:pt>
                <c:pt idx="122">
                  <c:v>8560-ES-Sant Just Desvern</c:v>
                </c:pt>
                <c:pt idx="123">
                  <c:v>3339-ES-Elda</c:v>
                </c:pt>
                <c:pt idx="124">
                  <c:v>35661-FR-Lille</c:v>
                </c:pt>
                <c:pt idx="125">
                  <c:v>54825-FR-Pantin</c:v>
                </c:pt>
                <c:pt idx="126">
                  <c:v>16509-FR-Paris</c:v>
                </c:pt>
                <c:pt idx="127">
                  <c:v>12876-FR-Paris</c:v>
                </c:pt>
                <c:pt idx="128">
                  <c:v>54825-FR-Marseille</c:v>
                </c:pt>
                <c:pt idx="129">
                  <c:v>50340-GB-London</c:v>
                </c:pt>
                <c:pt idx="130">
                  <c:v>41477-GB-Notting Hill Gate</c:v>
                </c:pt>
                <c:pt idx="131">
                  <c:v>31463-GB-Hayes</c:v>
                </c:pt>
                <c:pt idx="132">
                  <c:v>15830-GB-Great Malvern</c:v>
                </c:pt>
                <c:pt idx="133">
                  <c:v>211091-GB-Stanmore</c:v>
                </c:pt>
                <c:pt idx="134">
                  <c:v>54825-HK-Central</c:v>
                </c:pt>
                <c:pt idx="135">
                  <c:v>135377-HK-Central</c:v>
                </c:pt>
                <c:pt idx="136">
                  <c:v>9381-HK-Wong Tai Sin</c:v>
                </c:pt>
                <c:pt idx="137">
                  <c:v>54825-HK-Nai Chung</c:v>
                </c:pt>
                <c:pt idx="138">
                  <c:v>29278-HU-Europe/Budapest</c:v>
                </c:pt>
                <c:pt idx="139">
                  <c:v>139190-ID-Jakarta</c:v>
                </c:pt>
                <c:pt idx="140">
                  <c:v>16509-IN-Mumbai</c:v>
                </c:pt>
                <c:pt idx="141">
                  <c:v>24560-IN-Mumbai</c:v>
                </c:pt>
                <c:pt idx="142">
                  <c:v>206264-SC-Indian/Mahe</c:v>
                </c:pt>
                <c:pt idx="143">
                  <c:v>30722-IT-Brusaporto</c:v>
                </c:pt>
                <c:pt idx="144">
                  <c:v>30722-IT-Palermo</c:v>
                </c:pt>
                <c:pt idx="145">
                  <c:v>4766-KR-Yongdu-dong</c:v>
                </c:pt>
                <c:pt idx="146">
                  <c:v>57043-NL-Amsterdam</c:v>
                </c:pt>
                <c:pt idx="147">
                  <c:v>60781-NL-Europe/Amsterdam</c:v>
                </c:pt>
                <c:pt idx="148">
                  <c:v>39507-PL-Nowe Chechlo</c:v>
                </c:pt>
                <c:pt idx="149">
                  <c:v>9009-RO-Europe/Bucharest</c:v>
                </c:pt>
                <c:pt idx="150">
                  <c:v>9050-RO-Rodna</c:v>
                </c:pt>
                <c:pt idx="151">
                  <c:v>41661-RU-Chelyabinsk</c:v>
                </c:pt>
                <c:pt idx="152">
                  <c:v>3216-RU-Kostroma</c:v>
                </c:pt>
                <c:pt idx="153">
                  <c:v>3216-RU-Stary Oskol</c:v>
                </c:pt>
                <c:pt idx="154">
                  <c:v>35810-RU-Khimki</c:v>
                </c:pt>
                <c:pt idx="155">
                  <c:v>47433-RU-Leninsk-Kuznetsky</c:v>
                </c:pt>
                <c:pt idx="156">
                  <c:v>213220-RU-Europe/Moscow</c:v>
                </c:pt>
                <c:pt idx="157">
                  <c:v>29319-RU-Moscow</c:v>
                </c:pt>
                <c:pt idx="158">
                  <c:v>57487-RU-Europe/Moscow</c:v>
                </c:pt>
                <c:pt idx="159">
                  <c:v>35807-RU-St Petersburg</c:v>
                </c:pt>
                <c:pt idx="160">
                  <c:v>57378-RU-Rostov-on-Don</c:v>
                </c:pt>
                <c:pt idx="161">
                  <c:v>16509-SE-Stockholm</c:v>
                </c:pt>
                <c:pt idx="162">
                  <c:v>38532-SG-Asia/Singapore</c:v>
                </c:pt>
                <c:pt idx="163">
                  <c:v>4657-SG-Singapore</c:v>
                </c:pt>
                <c:pt idx="164">
                  <c:v>54825-SG-Asia/Singapore</c:v>
                </c:pt>
                <c:pt idx="165">
                  <c:v>54825-SG-Jurong West</c:v>
                </c:pt>
                <c:pt idx="166">
                  <c:v>54825-SG-Queenstown Estate</c:v>
                </c:pt>
                <c:pt idx="167">
                  <c:v>55430-SG-Singapore</c:v>
                </c:pt>
                <c:pt idx="168">
                  <c:v>3462-TW-Hsinchu</c:v>
                </c:pt>
                <c:pt idx="169">
                  <c:v>15497-UA-Europe/Kiev</c:v>
                </c:pt>
                <c:pt idx="170">
                  <c:v>56485-UA-Kyiv</c:v>
                </c:pt>
                <c:pt idx="171">
                  <c:v>41018-UA-Europe/Kiev</c:v>
                </c:pt>
                <c:pt idx="172">
                  <c:v>21257-UA-Europe/Kiev</c:v>
                </c:pt>
                <c:pt idx="173">
                  <c:v>57197-UA-Dnipro</c:v>
                </c:pt>
                <c:pt idx="174">
                  <c:v>30886-UA-Lviv</c:v>
                </c:pt>
                <c:pt idx="175">
                  <c:v>51500-UA-Lviv</c:v>
                </c:pt>
                <c:pt idx="176">
                  <c:v>20326-US-Los Angeles</c:v>
                </c:pt>
                <c:pt idx="177">
                  <c:v>7922-US-Manchester</c:v>
                </c:pt>
                <c:pt idx="178">
                  <c:v>18450-US-Marina del Rey</c:v>
                </c:pt>
                <c:pt idx="179">
                  <c:v>20115-US-Pasadena</c:v>
                </c:pt>
                <c:pt idx="180">
                  <c:v>14061-US-Santa Clara</c:v>
                </c:pt>
                <c:pt idx="181">
                  <c:v>54825-US-Santa Clara</c:v>
                </c:pt>
                <c:pt idx="182">
                  <c:v>132203-US-Santa Clara</c:v>
                </c:pt>
                <c:pt idx="183">
                  <c:v>13576-US-Brandon</c:v>
                </c:pt>
                <c:pt idx="184">
                  <c:v>23470-US-Fort Lauderdale</c:v>
                </c:pt>
                <c:pt idx="185">
                  <c:v>5650-US-Palm Harbor</c:v>
                </c:pt>
                <c:pt idx="186">
                  <c:v>27589-US-America/Chicago</c:v>
                </c:pt>
                <c:pt idx="187">
                  <c:v>32097-US-America/Chicago</c:v>
                </c:pt>
                <c:pt idx="188">
                  <c:v>3356-US-America/Chicago</c:v>
                </c:pt>
                <c:pt idx="189">
                  <c:v>397423-US-Chicago</c:v>
                </c:pt>
                <c:pt idx="190">
                  <c:v>40676-US-America/Chicago</c:v>
                </c:pt>
                <c:pt idx="191">
                  <c:v>396998-US-America/Chicago</c:v>
                </c:pt>
                <c:pt idx="192">
                  <c:v>20278-US-West Chicago</c:v>
                </c:pt>
                <c:pt idx="193">
                  <c:v>7018-US-Channahon</c:v>
                </c:pt>
                <c:pt idx="194">
                  <c:v>53264-US-Huntley</c:v>
                </c:pt>
                <c:pt idx="195">
                  <c:v>701-US-Stow</c:v>
                </c:pt>
                <c:pt idx="196">
                  <c:v>209-US-Minneapolis</c:v>
                </c:pt>
                <c:pt idx="197">
                  <c:v>40021-US-St Louis</c:v>
                </c:pt>
                <c:pt idx="198">
                  <c:v>11524-US-Durham</c:v>
                </c:pt>
                <c:pt idx="199">
                  <c:v>7922-US-Manchester</c:v>
                </c:pt>
                <c:pt idx="200">
                  <c:v>55286-US-Piscataway</c:v>
                </c:pt>
                <c:pt idx="201">
                  <c:v>199610-US-New York</c:v>
                </c:pt>
                <c:pt idx="202">
                  <c:v>19318-US-New York</c:v>
                </c:pt>
                <c:pt idx="203">
                  <c:v>22439-US-Orchard Park</c:v>
                </c:pt>
                <c:pt idx="204">
                  <c:v>701-US-Brooklyn</c:v>
                </c:pt>
                <c:pt idx="205">
                  <c:v>23470-US-The Bronx</c:v>
                </c:pt>
                <c:pt idx="206">
                  <c:v>40676-US-New York</c:v>
                </c:pt>
                <c:pt idx="207">
                  <c:v>40676-US-The Bronx</c:v>
                </c:pt>
                <c:pt idx="208">
                  <c:v>701-US-Scarsdale</c:v>
                </c:pt>
                <c:pt idx="209">
                  <c:v>20473-US-Dallastown</c:v>
                </c:pt>
                <c:pt idx="210">
                  <c:v>701-US-Philadelphia</c:v>
                </c:pt>
                <c:pt idx="211">
                  <c:v>16591-US-Austin</c:v>
                </c:pt>
                <c:pt idx="212">
                  <c:v>54825-US-Dallas</c:v>
                </c:pt>
                <c:pt idx="213">
                  <c:v>397423-US-Ashburn</c:v>
                </c:pt>
                <c:pt idx="214">
                  <c:v>40676-US-Ashburn</c:v>
                </c:pt>
                <c:pt idx="215">
                  <c:v>20055-US-Redmond</c:v>
                </c:pt>
                <c:pt idx="216">
                  <c:v>20326-US-Columbia</c:v>
                </c:pt>
                <c:pt idx="217">
                  <c:v>45899-VN-Hanoi</c:v>
                </c:pt>
              </c:strCache>
            </c:strRef>
          </c:cat>
          <c:val>
            <c:numRef>
              <c:f>'Validator analysis'!$I$2:$I$219</c:f>
              <c:numCache>
                <c:formatCode>General</c:formatCode>
                <c:ptCount val="218"/>
                <c:pt idx="0">
                  <c:v>227</c:v>
                </c:pt>
                <c:pt idx="1">
                  <c:v>171</c:v>
                </c:pt>
                <c:pt idx="2">
                  <c:v>107</c:v>
                </c:pt>
                <c:pt idx="3">
                  <c:v>74</c:v>
                </c:pt>
                <c:pt idx="4">
                  <c:v>71</c:v>
                </c:pt>
                <c:pt idx="5">
                  <c:v>58</c:v>
                </c:pt>
                <c:pt idx="6">
                  <c:v>57</c:v>
                </c:pt>
                <c:pt idx="7">
                  <c:v>43</c:v>
                </c:pt>
                <c:pt idx="8">
                  <c:v>42</c:v>
                </c:pt>
                <c:pt idx="9">
                  <c:v>40</c:v>
                </c:pt>
                <c:pt idx="10">
                  <c:v>37</c:v>
                </c:pt>
                <c:pt idx="11">
                  <c:v>32</c:v>
                </c:pt>
                <c:pt idx="12">
                  <c:v>30</c:v>
                </c:pt>
                <c:pt idx="13">
                  <c:v>27</c:v>
                </c:pt>
                <c:pt idx="14">
                  <c:v>22</c:v>
                </c:pt>
                <c:pt idx="15">
                  <c:v>20</c:v>
                </c:pt>
                <c:pt idx="16">
                  <c:v>20</c:v>
                </c:pt>
                <c:pt idx="17">
                  <c:v>15</c:v>
                </c:pt>
                <c:pt idx="18">
                  <c:v>11</c:v>
                </c:pt>
                <c:pt idx="19">
                  <c:v>9</c:v>
                </c:pt>
                <c:pt idx="20">
                  <c:v>9</c:v>
                </c:pt>
                <c:pt idx="21">
                  <c:v>8</c:v>
                </c:pt>
                <c:pt idx="22">
                  <c:v>8</c:v>
                </c:pt>
                <c:pt idx="23">
                  <c:v>7</c:v>
                </c:pt>
                <c:pt idx="24">
                  <c:v>7</c:v>
                </c:pt>
                <c:pt idx="25">
                  <c:v>6</c:v>
                </c:pt>
                <c:pt idx="26">
                  <c:v>6</c:v>
                </c:pt>
                <c:pt idx="27">
                  <c:v>6</c:v>
                </c:pt>
                <c:pt idx="28">
                  <c:v>6</c:v>
                </c:pt>
                <c:pt idx="29">
                  <c:v>6</c:v>
                </c:pt>
                <c:pt idx="30">
                  <c:v>6</c:v>
                </c:pt>
                <c:pt idx="31">
                  <c:v>6</c:v>
                </c:pt>
                <c:pt idx="32">
                  <c:v>5</c:v>
                </c:pt>
                <c:pt idx="33">
                  <c:v>4</c:v>
                </c:pt>
                <c:pt idx="34">
                  <c:v>4</c:v>
                </c:pt>
                <c:pt idx="35">
                  <c:v>4</c:v>
                </c:pt>
                <c:pt idx="36">
                  <c:v>4</c:v>
                </c:pt>
                <c:pt idx="37">
                  <c:v>4</c:v>
                </c:pt>
                <c:pt idx="38">
                  <c:v>4</c:v>
                </c:pt>
                <c:pt idx="39">
                  <c:v>4</c:v>
                </c:pt>
                <c:pt idx="40">
                  <c:v>4</c:v>
                </c:pt>
                <c:pt idx="41">
                  <c:v>3</c:v>
                </c:pt>
                <c:pt idx="42">
                  <c:v>3</c:v>
                </c:pt>
                <c:pt idx="43">
                  <c:v>3</c:v>
                </c:pt>
                <c:pt idx="44">
                  <c:v>3</c:v>
                </c:pt>
                <c:pt idx="45">
                  <c:v>3</c:v>
                </c:pt>
                <c:pt idx="46">
                  <c:v>3</c:v>
                </c:pt>
                <c:pt idx="47">
                  <c:v>3</c:v>
                </c:pt>
                <c:pt idx="48">
                  <c:v>3</c:v>
                </c:pt>
                <c:pt idx="49">
                  <c:v>3</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EB9A-A74D-B449-9A962EE09FD0}"/>
            </c:ext>
          </c:extLst>
        </c:ser>
        <c:dLbls>
          <c:showLegendKey val="0"/>
          <c:showVal val="0"/>
          <c:showCatName val="0"/>
          <c:showSerName val="0"/>
          <c:showPercent val="0"/>
          <c:showBubbleSize val="0"/>
        </c:dLbls>
        <c:gapWidth val="150"/>
        <c:axId val="818620692"/>
        <c:axId val="27451421"/>
      </c:barChart>
      <c:catAx>
        <c:axId val="1739236694"/>
        <c:scaling>
          <c:orientation val="minMax"/>
        </c:scaling>
        <c:delete val="1"/>
        <c:axPos val="b"/>
        <c:title>
          <c:tx>
            <c:rich>
              <a:bodyPr/>
              <a:lstStyle/>
              <a:p>
                <a:pPr lvl="0">
                  <a:defRPr b="0">
                    <a:solidFill>
                      <a:srgbClr val="000000"/>
                    </a:solidFill>
                    <a:latin typeface="+mn-lt"/>
                  </a:defRPr>
                </a:pPr>
                <a:r>
                  <a:rPr lang="en-CA" b="0">
                    <a:solidFill>
                      <a:srgbClr val="000000"/>
                    </a:solidFill>
                    <a:latin typeface="+mn-lt"/>
                  </a:rPr>
                  <a:t>Data Center Key</a:t>
                </a:r>
              </a:p>
            </c:rich>
          </c:tx>
          <c:overlay val="0"/>
        </c:title>
        <c:numFmt formatCode="General" sourceLinked="1"/>
        <c:majorTickMark val="none"/>
        <c:minorTickMark val="none"/>
        <c:tickLblPos val="nextTo"/>
        <c:crossAx val="1654092589"/>
        <c:crosses val="autoZero"/>
        <c:auto val="1"/>
        <c:lblAlgn val="ctr"/>
        <c:lblOffset val="100"/>
        <c:noMultiLvlLbl val="1"/>
      </c:catAx>
      <c:valAx>
        <c:axId val="16540925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CA" b="0">
                    <a:solidFill>
                      <a:srgbClr val="000000"/>
                    </a:solidFill>
                    <a:latin typeface="+mn-lt"/>
                  </a:rPr>
                  <a:t>gCO2 /kWh</a:t>
                </a:r>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1739236694"/>
        <c:crosses val="autoZero"/>
        <c:crossBetween val="between"/>
      </c:valAx>
      <c:catAx>
        <c:axId val="818620692"/>
        <c:scaling>
          <c:orientation val="minMax"/>
        </c:scaling>
        <c:delete val="0"/>
        <c:axPos val="b"/>
        <c:numFmt formatCode="General" sourceLinked="1"/>
        <c:majorTickMark val="none"/>
        <c:minorTickMark val="none"/>
        <c:tickLblPos val="nextTo"/>
        <c:txPr>
          <a:bodyPr/>
          <a:lstStyle/>
          <a:p>
            <a:pPr lvl="0">
              <a:defRPr b="0">
                <a:solidFill>
                  <a:srgbClr val="000000"/>
                </a:solidFill>
                <a:latin typeface="+mn-lt"/>
              </a:defRPr>
            </a:pPr>
            <a:endParaRPr lang="en-US"/>
          </a:p>
        </c:txPr>
        <c:crossAx val="27451421"/>
        <c:crosses val="autoZero"/>
        <c:auto val="1"/>
        <c:lblAlgn val="ctr"/>
        <c:lblOffset val="100"/>
        <c:noMultiLvlLbl val="1"/>
      </c:catAx>
      <c:valAx>
        <c:axId val="27451421"/>
        <c:scaling>
          <c:orientation val="minMax"/>
        </c:scaling>
        <c:delete val="0"/>
        <c:axPos val="r"/>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CA" b="0">
                    <a:solidFill>
                      <a:srgbClr val="000000"/>
                    </a:solidFill>
                    <a:latin typeface="+mn-lt"/>
                  </a:rPr>
                  <a:t>Solana accounts per data center</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818620692"/>
        <c:crosses val="max"/>
        <c:crossBetween val="between"/>
      </c:valAx>
    </c:plotArea>
    <c:legend>
      <c:legendPos val="r"/>
      <c:layout>
        <c:manualLayout>
          <c:xMode val="edge"/>
          <c:yMode val="edge"/>
          <c:x val="0.295893242546719"/>
          <c:y val="0.87546052768841076"/>
          <c:w val="0.40906808550459206"/>
          <c:h val="0.1192430596413922"/>
        </c:manualLayout>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CA" b="1">
                <a:solidFill>
                  <a:srgbClr val="757575"/>
                </a:solidFill>
                <a:latin typeface="+mn-lt"/>
              </a:rPr>
              <a:t>Data centers and Validator accounts</a:t>
            </a:r>
          </a:p>
        </c:rich>
      </c:tx>
      <c:overlay val="0"/>
    </c:title>
    <c:autoTitleDeleted val="0"/>
    <c:plotArea>
      <c:layout/>
      <c:barChart>
        <c:barDir val="col"/>
        <c:grouping val="clustered"/>
        <c:varyColors val="1"/>
        <c:ser>
          <c:idx val="0"/>
          <c:order val="0"/>
          <c:tx>
            <c:strRef>
              <c:f>'Validator analysis'!$D$229</c:f>
              <c:strCache>
                <c:ptCount val="1"/>
                <c:pt idx="0">
                  <c:v>Data centers</c:v>
                </c:pt>
              </c:strCache>
            </c:strRef>
          </c:tx>
          <c:spPr>
            <a:solidFill>
              <a:srgbClr val="4285F4"/>
            </a:solidFill>
            <a:ln cmpd="sng">
              <a:solidFill>
                <a:srgbClr val="000000"/>
              </a:solidFill>
            </a:ln>
          </c:spPr>
          <c:invertIfNegative val="1"/>
          <c:cat>
            <c:strRef>
              <c:f>'Validator analysis'!$C$230:$C$232</c:f>
              <c:strCache>
                <c:ptCount val="3"/>
                <c:pt idx="0">
                  <c:v>Top tertile (lowest emissions)</c:v>
                </c:pt>
                <c:pt idx="1">
                  <c:v>Middle tertile</c:v>
                </c:pt>
                <c:pt idx="2">
                  <c:v>Bottom tertile (highest emissions)</c:v>
                </c:pt>
              </c:strCache>
            </c:strRef>
          </c:cat>
          <c:val>
            <c:numRef>
              <c:f>'Validator analysis'!$D$230:$D$232</c:f>
              <c:numCache>
                <c:formatCode>General</c:formatCode>
                <c:ptCount val="3"/>
                <c:pt idx="0">
                  <c:v>68</c:v>
                </c:pt>
                <c:pt idx="1">
                  <c:v>125</c:v>
                </c:pt>
                <c:pt idx="2">
                  <c:v>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603-8542-89DC-D8F699A3198C}"/>
            </c:ext>
          </c:extLst>
        </c:ser>
        <c:ser>
          <c:idx val="1"/>
          <c:order val="1"/>
          <c:tx>
            <c:strRef>
              <c:f>'Validator analysis'!$E$229</c:f>
              <c:strCache>
                <c:ptCount val="1"/>
                <c:pt idx="0">
                  <c:v>Validator accounts</c:v>
                </c:pt>
              </c:strCache>
            </c:strRef>
          </c:tx>
          <c:spPr>
            <a:solidFill>
              <a:srgbClr val="EA4335"/>
            </a:solidFill>
            <a:ln cmpd="sng">
              <a:solidFill>
                <a:srgbClr val="000000"/>
              </a:solidFill>
            </a:ln>
          </c:spPr>
          <c:invertIfNegative val="1"/>
          <c:cat>
            <c:strRef>
              <c:f>'Validator analysis'!$C$230:$C$232</c:f>
              <c:strCache>
                <c:ptCount val="3"/>
                <c:pt idx="0">
                  <c:v>Top tertile (lowest emissions)</c:v>
                </c:pt>
                <c:pt idx="1">
                  <c:v>Middle tertile</c:v>
                </c:pt>
                <c:pt idx="2">
                  <c:v>Bottom tertile (highest emissions)</c:v>
                </c:pt>
              </c:strCache>
            </c:strRef>
          </c:cat>
          <c:val>
            <c:numRef>
              <c:f>'Validator analysis'!$E$230:$E$232</c:f>
              <c:numCache>
                <c:formatCode>General</c:formatCode>
                <c:ptCount val="3"/>
                <c:pt idx="0">
                  <c:v>835</c:v>
                </c:pt>
                <c:pt idx="1">
                  <c:v>534</c:v>
                </c:pt>
                <c:pt idx="2">
                  <c:v>101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603-8542-89DC-D8F699A3198C}"/>
            </c:ext>
          </c:extLst>
        </c:ser>
        <c:dLbls>
          <c:showLegendKey val="0"/>
          <c:showVal val="0"/>
          <c:showCatName val="0"/>
          <c:showSerName val="0"/>
          <c:showPercent val="0"/>
          <c:showBubbleSize val="0"/>
        </c:dLbls>
        <c:gapWidth val="150"/>
        <c:axId val="249673269"/>
        <c:axId val="1843755236"/>
      </c:barChart>
      <c:catAx>
        <c:axId val="249673269"/>
        <c:scaling>
          <c:orientation val="minMax"/>
        </c:scaling>
        <c:delete val="0"/>
        <c:axPos val="b"/>
        <c:title>
          <c:tx>
            <c:rich>
              <a:bodyPr/>
              <a:lstStyle/>
              <a:p>
                <a:pPr lvl="0">
                  <a:defRPr b="0">
                    <a:solidFill>
                      <a:srgbClr val="000000"/>
                    </a:solidFill>
                    <a:latin typeface="+mn-lt"/>
                  </a:defRPr>
                </a:pPr>
                <a:endParaRPr lang="en-CA"/>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843755236"/>
        <c:crosses val="autoZero"/>
        <c:auto val="1"/>
        <c:lblAlgn val="ctr"/>
        <c:lblOffset val="100"/>
        <c:noMultiLvlLbl val="1"/>
      </c:catAx>
      <c:valAx>
        <c:axId val="18437552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CA"/>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49673269"/>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495300</xdr:colOff>
      <xdr:row>2</xdr:row>
      <xdr:rowOff>9525</xdr:rowOff>
    </xdr:from>
    <xdr:ext cx="1085850" cy="12573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571500</xdr:colOff>
      <xdr:row>245</xdr:row>
      <xdr:rowOff>0</xdr:rowOff>
    </xdr:from>
    <xdr:ext cx="16830675" cy="599122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390525</xdr:colOff>
      <xdr:row>222</xdr:row>
      <xdr:rowOff>9525</xdr:rowOff>
    </xdr:from>
    <xdr:ext cx="5715000" cy="3533775"/>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solana.com/climate-footprint-analysis-summary-december-2021.pdf" TargetMode="External"/><Relationship Id="rId1" Type="http://schemas.openxmlformats.org/officeDocument/2006/relationships/hyperlink" Target="https://docs.google.com/document/d/1LrS-Mgcp5Mi3OvMimK5pH9OyJKgtlj-_YpR9p9WJtso/edit?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ea.europa.eu/data-and-maps/daviz/co2-emission-intensity-9/" TargetMode="External"/><Relationship Id="rId21" Type="http://schemas.openxmlformats.org/officeDocument/2006/relationships/hyperlink" Target="https://www.epa.gov/egrid/data-explorer" TargetMode="External"/><Relationship Id="rId42" Type="http://schemas.openxmlformats.org/officeDocument/2006/relationships/hyperlink" Target="https://www.epa.gov/egrid/data-explorer" TargetMode="External"/><Relationship Id="rId63" Type="http://schemas.openxmlformats.org/officeDocument/2006/relationships/hyperlink" Target="https://www.eea.europa.eu/data-and-maps/indicators/overview-of-the-electricity-production-3/assessment" TargetMode="External"/><Relationship Id="rId84" Type="http://schemas.openxmlformats.org/officeDocument/2006/relationships/hyperlink" Target="https://www.epa.gov/egrid/data-explorer" TargetMode="External"/><Relationship Id="rId138" Type="http://schemas.openxmlformats.org/officeDocument/2006/relationships/hyperlink" Target="https://www.hkelectric.com/en/customer-services/carbon-calculator" TargetMode="External"/><Relationship Id="rId159" Type="http://schemas.openxmlformats.org/officeDocument/2006/relationships/hyperlink" Target="https://www.statista.com/statistics/1083967/cee-carbon-dioxide-co2-emissions-of-the-energy-sector/" TargetMode="External"/><Relationship Id="rId170" Type="http://schemas.openxmlformats.org/officeDocument/2006/relationships/hyperlink" Target="https://www.ema.gov.sg/singapore-energy-statistics/Ch02/index2" TargetMode="External"/><Relationship Id="rId191" Type="http://schemas.openxmlformats.org/officeDocument/2006/relationships/hyperlink" Target="https://www.epa.gov/egrid/data-explorer" TargetMode="External"/><Relationship Id="rId205" Type="http://schemas.openxmlformats.org/officeDocument/2006/relationships/hyperlink" Target="https://www.epa.gov/egrid/data-explorer" TargetMode="External"/><Relationship Id="rId107" Type="http://schemas.openxmlformats.org/officeDocument/2006/relationships/hyperlink" Target="https://www.climate-transparency.org/wp-content/uploads/2019/11/B2G_2019_China.pdf" TargetMode="External"/><Relationship Id="rId11" Type="http://schemas.openxmlformats.org/officeDocument/2006/relationships/hyperlink" Target="https://www.epa.gov/egrid/data-explorer" TargetMode="External"/><Relationship Id="rId32" Type="http://schemas.openxmlformats.org/officeDocument/2006/relationships/hyperlink" Target="https://www.epa.gov/egrid/data-explorer" TargetMode="External"/><Relationship Id="rId53" Type="http://schemas.openxmlformats.org/officeDocument/2006/relationships/hyperlink" Target="https://www.carbonfootprint.com/docs/2019_06_emissions_factors_sources_for_2019_electricity.pdf" TargetMode="External"/><Relationship Id="rId74" Type="http://schemas.openxmlformats.org/officeDocument/2006/relationships/hyperlink" Target="https://www.statista.com/statistics/1083967/cee-carbon-dioxide-co2-emissions-of-the-energy-sector/" TargetMode="External"/><Relationship Id="rId128" Type="http://schemas.openxmlformats.org/officeDocument/2006/relationships/hyperlink" Target="https://www.eea.europa.eu/data-and-maps/daviz/co2-emission-intensity-9/" TargetMode="External"/><Relationship Id="rId149" Type="http://schemas.openxmlformats.org/officeDocument/2006/relationships/hyperlink" Target="https://www.eea.europa.eu/data-and-maps/daviz/co2-emission-intensity-9/" TargetMode="External"/><Relationship Id="rId5" Type="http://schemas.openxmlformats.org/officeDocument/2006/relationships/hyperlink" Target="https://www.eea.europa.eu/data-and-maps/daviz/co2-emission-intensity-9/" TargetMode="External"/><Relationship Id="rId95" Type="http://schemas.openxmlformats.org/officeDocument/2006/relationships/hyperlink" Target="https://www.epa.gov/egrid/data-explorer" TargetMode="External"/><Relationship Id="rId160" Type="http://schemas.openxmlformats.org/officeDocument/2006/relationships/hyperlink" Target="https://www.statista.com/statistics/1083967/cee-carbon-dioxide-co2-emissions-of-the-energy-sector/" TargetMode="External"/><Relationship Id="rId181" Type="http://schemas.openxmlformats.org/officeDocument/2006/relationships/hyperlink" Target="https://www.epa.gov/egrid/data-explorer" TargetMode="External"/><Relationship Id="rId216" Type="http://schemas.openxmlformats.org/officeDocument/2006/relationships/hyperlink" Target="https://www.epa.gov/egrid/data-explorer" TargetMode="External"/><Relationship Id="rId22" Type="http://schemas.openxmlformats.org/officeDocument/2006/relationships/hyperlink" Target="https://www.eea.europa.eu/data-and-maps/daviz/co2-emission-intensity-9/" TargetMode="External"/><Relationship Id="rId43" Type="http://schemas.openxmlformats.org/officeDocument/2006/relationships/hyperlink" Target="https://www.epa.gov/egrid/data-explorer" TargetMode="External"/><Relationship Id="rId64" Type="http://schemas.openxmlformats.org/officeDocument/2006/relationships/hyperlink" Target="https://www.hkelectric.com/en/customer-services/carbon-calculator" TargetMode="External"/><Relationship Id="rId118" Type="http://schemas.openxmlformats.org/officeDocument/2006/relationships/hyperlink" Target="https://www.eea.europa.eu/data-and-maps/daviz/co2-emission-intensity-9/" TargetMode="External"/><Relationship Id="rId139" Type="http://schemas.openxmlformats.org/officeDocument/2006/relationships/hyperlink" Target="https://www.hkelectric.com/en/customer-services/carbon-calculator" TargetMode="External"/><Relationship Id="rId85" Type="http://schemas.openxmlformats.org/officeDocument/2006/relationships/hyperlink" Target="https://www.epa.gov/egrid/data-explorer" TargetMode="External"/><Relationship Id="rId150" Type="http://schemas.openxmlformats.org/officeDocument/2006/relationships/hyperlink" Target="https://www.eea.europa.eu/data-and-maps/daviz/co2-emission-intensity-9/" TargetMode="External"/><Relationship Id="rId171" Type="http://schemas.openxmlformats.org/officeDocument/2006/relationships/hyperlink" Target="https://www.moeaboe.gov.tw/ECW/english/news/News.aspx?kind=6&amp;menu_id=958&amp;news_id=17681" TargetMode="External"/><Relationship Id="rId192" Type="http://schemas.openxmlformats.org/officeDocument/2006/relationships/hyperlink" Target="https://www.epa.gov/egrid/data-explorer" TargetMode="External"/><Relationship Id="rId206" Type="http://schemas.openxmlformats.org/officeDocument/2006/relationships/hyperlink" Target="https://www.epa.gov/egrid/data-explorer" TargetMode="External"/><Relationship Id="rId12" Type="http://schemas.openxmlformats.org/officeDocument/2006/relationships/hyperlink" Target="https://www.eea.europa.eu/data-and-maps/daviz/co2-emission-intensity-9/" TargetMode="External"/><Relationship Id="rId33" Type="http://schemas.openxmlformats.org/officeDocument/2006/relationships/hyperlink" Target="https://www.epa.gov/egrid/data-explorer" TargetMode="External"/><Relationship Id="rId108" Type="http://schemas.openxmlformats.org/officeDocument/2006/relationships/hyperlink" Target="https://www.climate-transparency.org/wp-content/uploads/2019/11/B2G_2019_China.pdf" TargetMode="External"/><Relationship Id="rId129" Type="http://schemas.openxmlformats.org/officeDocument/2006/relationships/hyperlink" Target="https://www.eea.europa.eu/data-and-maps/daviz/co2-emission-intensity-9/" TargetMode="External"/><Relationship Id="rId54" Type="http://schemas.openxmlformats.org/officeDocument/2006/relationships/hyperlink" Target="https://www.climate-transparency.org/wp-content/uploads/2019/11/B2G_2019_China.pdf" TargetMode="External"/><Relationship Id="rId75" Type="http://schemas.openxmlformats.org/officeDocument/2006/relationships/hyperlink" Target="https://www.statista.com/statistics/1083967/cee-carbon-dioxide-co2-emissions-of-the-energy-sector/" TargetMode="External"/><Relationship Id="rId96" Type="http://schemas.openxmlformats.org/officeDocument/2006/relationships/hyperlink" Target="https://www.epa.gov/egrid/data-explorer" TargetMode="External"/><Relationship Id="rId140" Type="http://schemas.openxmlformats.org/officeDocument/2006/relationships/hyperlink" Target="https://www.hkelectric.com/en/customer-services/carbon-calculator" TargetMode="External"/><Relationship Id="rId161" Type="http://schemas.openxmlformats.org/officeDocument/2006/relationships/hyperlink" Target="https://www.statista.com/statistics/1083967/cee-carbon-dioxide-co2-emissions-of-the-energy-sector/" TargetMode="External"/><Relationship Id="rId182" Type="http://schemas.openxmlformats.org/officeDocument/2006/relationships/hyperlink" Target="https://www.epa.gov/egrid/data-explorer" TargetMode="External"/><Relationship Id="rId217" Type="http://schemas.openxmlformats.org/officeDocument/2006/relationships/hyperlink" Target="https://www.epa.gov/egrid/data-explorer" TargetMode="External"/><Relationship Id="rId6" Type="http://schemas.openxmlformats.org/officeDocument/2006/relationships/hyperlink" Target="https://www.epa.gov/egrid/data-explorer" TargetMode="External"/><Relationship Id="rId23" Type="http://schemas.openxmlformats.org/officeDocument/2006/relationships/hyperlink" Target="https://www.epa.gov/egrid/data-explorer" TargetMode="External"/><Relationship Id="rId119" Type="http://schemas.openxmlformats.org/officeDocument/2006/relationships/hyperlink" Target="https://www.eea.europa.eu/data-and-maps/daviz/co2-emission-intensity-9/" TargetMode="External"/><Relationship Id="rId44" Type="http://schemas.openxmlformats.org/officeDocument/2006/relationships/hyperlink" Target="https://www.eea.europa.eu/data-and-maps/daviz/co2-emission-intensity-9/" TargetMode="External"/><Relationship Id="rId65" Type="http://schemas.openxmlformats.org/officeDocument/2006/relationships/hyperlink" Target="https://unfccc.int/sites/default/files/resource/Japan_MA2019_presentation.pdf" TargetMode="External"/><Relationship Id="rId86" Type="http://schemas.openxmlformats.org/officeDocument/2006/relationships/hyperlink" Target="https://www.epa.gov/egrid/data-explorer" TargetMode="External"/><Relationship Id="rId130" Type="http://schemas.openxmlformats.org/officeDocument/2006/relationships/hyperlink" Target="https://www.eea.europa.eu/data-and-maps/daviz/co2-emission-intensity-9/" TargetMode="External"/><Relationship Id="rId151" Type="http://schemas.openxmlformats.org/officeDocument/2006/relationships/hyperlink" Target="https://www.eea.europa.eu/data-and-maps/daviz/co2-emission-intensity-9/" TargetMode="External"/><Relationship Id="rId172" Type="http://schemas.openxmlformats.org/officeDocument/2006/relationships/hyperlink" Target="https://www.statista.com/statistics/1083967/cee-carbon-dioxide-co2-emissions-of-the-energy-sector/" TargetMode="External"/><Relationship Id="rId193" Type="http://schemas.openxmlformats.org/officeDocument/2006/relationships/hyperlink" Target="https://www.epa.gov/egrid/data-explorer" TargetMode="External"/><Relationship Id="rId207" Type="http://schemas.openxmlformats.org/officeDocument/2006/relationships/hyperlink" Target="https://www.epa.gov/egrid/data-explorer" TargetMode="External"/><Relationship Id="rId13" Type="http://schemas.openxmlformats.org/officeDocument/2006/relationships/hyperlink" Target="https://www.eea.europa.eu/data-and-maps/indicators/overview-of-the-electricity-production-3/assessment" TargetMode="External"/><Relationship Id="rId109" Type="http://schemas.openxmlformats.org/officeDocument/2006/relationships/hyperlink" Target="https://www.eea.europa.eu/data-and-maps/daviz/co2-emission-intensity-9/" TargetMode="External"/><Relationship Id="rId34" Type="http://schemas.openxmlformats.org/officeDocument/2006/relationships/hyperlink" Target="https://www.epa.gov/egrid/data-explorer" TargetMode="External"/><Relationship Id="rId55" Type="http://schemas.openxmlformats.org/officeDocument/2006/relationships/hyperlink" Target="https://www.eea.europa.eu/data-and-maps/daviz/co2-emission-intensity-9/" TargetMode="External"/><Relationship Id="rId76" Type="http://schemas.openxmlformats.org/officeDocument/2006/relationships/hyperlink" Target="https://www.ema.gov.sg/singapore-energy-statistics/Ch02/index2" TargetMode="External"/><Relationship Id="rId97" Type="http://schemas.openxmlformats.org/officeDocument/2006/relationships/hyperlink" Target="https://www.carbonfootprint.com/docs/2019_06_emissions_factors_sources_for_2019_electricity.pdf" TargetMode="External"/><Relationship Id="rId120" Type="http://schemas.openxmlformats.org/officeDocument/2006/relationships/hyperlink" Target="https://www.eea.europa.eu/data-and-maps/daviz/co2-emission-intensity-9/" TargetMode="External"/><Relationship Id="rId141" Type="http://schemas.openxmlformats.org/officeDocument/2006/relationships/hyperlink" Target="https://www.eea.europa.eu/data-and-maps/daviz/co2-emission-intensity-9/" TargetMode="External"/><Relationship Id="rId7" Type="http://schemas.openxmlformats.org/officeDocument/2006/relationships/hyperlink" Target="https://www.cer-rec.gc.ca/en/data-analysis/energy-commodities/electricity/report/2017-canadian-renewable-power/canadas-renewable-power-landscape-2017-energy-market-analysis-ghg-emission.html" TargetMode="External"/><Relationship Id="rId162" Type="http://schemas.openxmlformats.org/officeDocument/2006/relationships/hyperlink" Target="https://www.statista.com/statistics/1083967/cee-carbon-dioxide-co2-emissions-of-the-energy-sector/" TargetMode="External"/><Relationship Id="rId183" Type="http://schemas.openxmlformats.org/officeDocument/2006/relationships/hyperlink" Target="https://www.epa.gov/egrid/data-explorer" TargetMode="External"/><Relationship Id="rId218" Type="http://schemas.openxmlformats.org/officeDocument/2006/relationships/hyperlink" Target="https://www.epa.gov/egrid/data-explorer" TargetMode="External"/><Relationship Id="rId24" Type="http://schemas.openxmlformats.org/officeDocument/2006/relationships/hyperlink" Target="https://www.statista.com/statistics/1083967/cee-carbon-dioxide-co2-emissions-of-the-energy-sector/" TargetMode="External"/><Relationship Id="rId45" Type="http://schemas.openxmlformats.org/officeDocument/2006/relationships/hyperlink" Target="https://www.eea.europa.eu/data-and-maps/daviz/co2-emission-intensity-9/" TargetMode="External"/><Relationship Id="rId66" Type="http://schemas.openxmlformats.org/officeDocument/2006/relationships/hyperlink" Target="https://www.eea.europa.eu/data-and-maps/daviz/co2-emission-intensity-9/" TargetMode="External"/><Relationship Id="rId87" Type="http://schemas.openxmlformats.org/officeDocument/2006/relationships/hyperlink" Target="https://www.epa.gov/egrid/data-explorer" TargetMode="External"/><Relationship Id="rId110" Type="http://schemas.openxmlformats.org/officeDocument/2006/relationships/hyperlink" Target="https://www.eea.europa.eu/data-and-maps/daviz/co2-emission-intensity-9/" TargetMode="External"/><Relationship Id="rId131" Type="http://schemas.openxmlformats.org/officeDocument/2006/relationships/hyperlink" Target="https://www.eea.europa.eu/data-and-maps/daviz/co2-emission-intensity-9/" TargetMode="External"/><Relationship Id="rId152" Type="http://schemas.openxmlformats.org/officeDocument/2006/relationships/hyperlink" Target="https://www.eea.europa.eu/data-and-maps/daviz/co2-emission-intensity-9/" TargetMode="External"/><Relationship Id="rId173" Type="http://schemas.openxmlformats.org/officeDocument/2006/relationships/hyperlink" Target="https://www.statista.com/statistics/1083967/cee-carbon-dioxide-co2-emissions-of-the-energy-sector/" TargetMode="External"/><Relationship Id="rId194" Type="http://schemas.openxmlformats.org/officeDocument/2006/relationships/hyperlink" Target="https://www.epa.gov/egrid/data-explorer" TargetMode="External"/><Relationship Id="rId208" Type="http://schemas.openxmlformats.org/officeDocument/2006/relationships/hyperlink" Target="https://www.epa.gov/egrid/data-explorer" TargetMode="External"/><Relationship Id="rId14" Type="http://schemas.openxmlformats.org/officeDocument/2006/relationships/hyperlink" Target="https://www.eea.europa.eu/data-and-maps/daviz/co2-emission-intensity-9/" TargetMode="External"/><Relationship Id="rId35" Type="http://schemas.openxmlformats.org/officeDocument/2006/relationships/hyperlink" Target="https://www.epa.gov/egrid/data-explorer" TargetMode="External"/><Relationship Id="rId56" Type="http://schemas.openxmlformats.org/officeDocument/2006/relationships/hyperlink" Target="https://www.eea.europa.eu/data-and-maps/daviz/co2-emission-intensity-9/" TargetMode="External"/><Relationship Id="rId77" Type="http://schemas.openxmlformats.org/officeDocument/2006/relationships/hyperlink" Target="https://www.moeaboe.gov.tw/ECW/english/news/News.aspx?kind=6&amp;menu_id=958&amp;news_id=17681" TargetMode="External"/><Relationship Id="rId100" Type="http://schemas.openxmlformats.org/officeDocument/2006/relationships/hyperlink" Target="https://www.cer-rec.gc.ca/en/data-analysis/energy-commodities/electricity/report/2017-canadian-renewable-power/canadas-renewable-power-landscape-2017-energy-market-analysis-ghg-emission.html" TargetMode="External"/><Relationship Id="rId8" Type="http://schemas.openxmlformats.org/officeDocument/2006/relationships/hyperlink" Target="https://www.eea.europa.eu/data-and-maps/daviz/co2-emission-intensity-9/" TargetMode="External"/><Relationship Id="rId51" Type="http://schemas.openxmlformats.org/officeDocument/2006/relationships/hyperlink" Target="https://www.statista.com/statistics/1083967/cee-carbon-dioxide-co2-emissions-of-the-energy-sector/" TargetMode="External"/><Relationship Id="rId72" Type="http://schemas.openxmlformats.org/officeDocument/2006/relationships/hyperlink" Target="https://www.statista.com/statistics/1083967/cee-carbon-dioxide-co2-emissions-of-the-energy-sector/" TargetMode="External"/><Relationship Id="rId93" Type="http://schemas.openxmlformats.org/officeDocument/2006/relationships/hyperlink" Target="https://www.epa.gov/egrid/data-explorer" TargetMode="External"/><Relationship Id="rId98" Type="http://schemas.openxmlformats.org/officeDocument/2006/relationships/hyperlink" Target="https://www.statista.com/statistics/1190081/carbon-intensity-outlook-of-australia/" TargetMode="External"/><Relationship Id="rId121" Type="http://schemas.openxmlformats.org/officeDocument/2006/relationships/hyperlink" Target="https://www.eea.europa.eu/data-and-maps/daviz/co2-emission-intensity-9/" TargetMode="External"/><Relationship Id="rId142" Type="http://schemas.openxmlformats.org/officeDocument/2006/relationships/hyperlink" Target="https://www.carbonfootprint.com/docs/2019_06_emissions_factors_sources_for_2019_electricity.pdf" TargetMode="External"/><Relationship Id="rId163" Type="http://schemas.openxmlformats.org/officeDocument/2006/relationships/hyperlink" Target="https://www.statista.com/statistics/1083967/cee-carbon-dioxide-co2-emissions-of-the-energy-sector/" TargetMode="External"/><Relationship Id="rId184" Type="http://schemas.openxmlformats.org/officeDocument/2006/relationships/hyperlink" Target="https://www.epa.gov/egrid/data-explorer" TargetMode="External"/><Relationship Id="rId189" Type="http://schemas.openxmlformats.org/officeDocument/2006/relationships/hyperlink" Target="https://www.epa.gov/egrid/data-explorer" TargetMode="External"/><Relationship Id="rId219" Type="http://schemas.openxmlformats.org/officeDocument/2006/relationships/hyperlink" Target="https://www.epa.gov/egrid/data-explorer" TargetMode="External"/><Relationship Id="rId3" Type="http://schemas.openxmlformats.org/officeDocument/2006/relationships/hyperlink" Target="https://www.hetzner.com/unternehmen/umweltschutz/" TargetMode="External"/><Relationship Id="rId214" Type="http://schemas.openxmlformats.org/officeDocument/2006/relationships/hyperlink" Target="https://www.epa.gov/egrid/data-explorer" TargetMode="External"/><Relationship Id="rId25" Type="http://schemas.openxmlformats.org/officeDocument/2006/relationships/hyperlink" Target="https://www.statista.com/statistics/1083967/cee-carbon-dioxide-co2-emissions-of-the-energy-sector/" TargetMode="External"/><Relationship Id="rId46" Type="http://schemas.openxmlformats.org/officeDocument/2006/relationships/hyperlink" Target="https://www.eea.europa.eu/data-and-maps/daviz/co2-emission-intensity-9/" TargetMode="External"/><Relationship Id="rId67" Type="http://schemas.openxmlformats.org/officeDocument/2006/relationships/hyperlink" Target="https://www.eea.europa.eu/data-and-maps/daviz/co2-emission-intensity-9/" TargetMode="External"/><Relationship Id="rId116" Type="http://schemas.openxmlformats.org/officeDocument/2006/relationships/hyperlink" Target="https://www.eea.europa.eu/data-and-maps/daviz/co2-emission-intensity-9/" TargetMode="External"/><Relationship Id="rId137" Type="http://schemas.openxmlformats.org/officeDocument/2006/relationships/hyperlink" Target="https://www.hkelectric.com/en/customer-services/carbon-calculator" TargetMode="External"/><Relationship Id="rId158" Type="http://schemas.openxmlformats.org/officeDocument/2006/relationships/hyperlink" Target="https://www.statista.com/statistics/1083967/cee-carbon-dioxide-co2-emissions-of-the-energy-sector/" TargetMode="External"/><Relationship Id="rId20" Type="http://schemas.openxmlformats.org/officeDocument/2006/relationships/hyperlink" Target="https://www.eea.europa.eu/data-and-maps/daviz/co2-emission-intensity-9/" TargetMode="External"/><Relationship Id="rId41" Type="http://schemas.openxmlformats.org/officeDocument/2006/relationships/hyperlink" Target="https://www.statista.com/statistics/1083967/cee-carbon-dioxide-co2-emissions-of-the-energy-sector/" TargetMode="External"/><Relationship Id="rId62" Type="http://schemas.openxmlformats.org/officeDocument/2006/relationships/hyperlink" Target="https://www.eea.europa.eu/data-and-maps/indicators/overview-of-the-electricity-production-3/assessment" TargetMode="External"/><Relationship Id="rId83" Type="http://schemas.openxmlformats.org/officeDocument/2006/relationships/hyperlink" Target="https://www.epa.gov/egrid/data-explorer" TargetMode="External"/><Relationship Id="rId88" Type="http://schemas.openxmlformats.org/officeDocument/2006/relationships/hyperlink" Target="https://www.epa.gov/egrid/data-explorer" TargetMode="External"/><Relationship Id="rId111" Type="http://schemas.openxmlformats.org/officeDocument/2006/relationships/hyperlink" Target="https://www.eea.europa.eu/data-and-maps/daviz/co2-emission-intensity-9/" TargetMode="External"/><Relationship Id="rId132" Type="http://schemas.openxmlformats.org/officeDocument/2006/relationships/hyperlink" Target="https://www.eea.europa.eu/data-and-maps/indicators/overview-of-the-electricity-production-3/assessment" TargetMode="External"/><Relationship Id="rId153" Type="http://schemas.openxmlformats.org/officeDocument/2006/relationships/hyperlink" Target="https://www.eea.europa.eu/data-and-maps/daviz/co2-emission-intensity-9/" TargetMode="External"/><Relationship Id="rId174" Type="http://schemas.openxmlformats.org/officeDocument/2006/relationships/hyperlink" Target="https://www.statista.com/statistics/1083967/cee-carbon-dioxide-co2-emissions-of-the-energy-sector/" TargetMode="External"/><Relationship Id="rId179" Type="http://schemas.openxmlformats.org/officeDocument/2006/relationships/hyperlink" Target="https://www.epa.gov/egrid/data-explorer" TargetMode="External"/><Relationship Id="rId195" Type="http://schemas.openxmlformats.org/officeDocument/2006/relationships/hyperlink" Target="https://www.epa.gov/egrid/data-explorer" TargetMode="External"/><Relationship Id="rId209" Type="http://schemas.openxmlformats.org/officeDocument/2006/relationships/hyperlink" Target="https://www.epa.gov/egrid/data-explorer" TargetMode="External"/><Relationship Id="rId190" Type="http://schemas.openxmlformats.org/officeDocument/2006/relationships/hyperlink" Target="https://www.epa.gov/egrid/data-explorer" TargetMode="External"/><Relationship Id="rId204" Type="http://schemas.openxmlformats.org/officeDocument/2006/relationships/hyperlink" Target="https://www.epa.gov/egrid/data-explorer" TargetMode="External"/><Relationship Id="rId220" Type="http://schemas.openxmlformats.org/officeDocument/2006/relationships/hyperlink" Target="https://unfccc.int/sites/default/files/resource/97620135_Viet%20Nam-BUR2-1-Viet%20Nam%20-%20BUR2.pdf" TargetMode="External"/><Relationship Id="rId15" Type="http://schemas.openxmlformats.org/officeDocument/2006/relationships/hyperlink" Target="https://www.eea.europa.eu/data-and-maps/daviz/co2-emission-intensity-9/" TargetMode="External"/><Relationship Id="rId36" Type="http://schemas.openxmlformats.org/officeDocument/2006/relationships/hyperlink" Target="https://www.cer-rec.gc.ca/en/data-analysis/energy-commodities/electricity/report/2017-canadian-renewable-power/canadas-renewable-power-landscape-2017-energy-market-analysis-ghg-emission.html" TargetMode="External"/><Relationship Id="rId57" Type="http://schemas.openxmlformats.org/officeDocument/2006/relationships/hyperlink" Target="https://www.eea.europa.eu/data-and-maps/daviz/co2-emission-intensity-9/" TargetMode="External"/><Relationship Id="rId106" Type="http://schemas.openxmlformats.org/officeDocument/2006/relationships/hyperlink" Target="https://www.climate-transparency.org/wp-content/uploads/2019/11/B2G_2019_China.pdf" TargetMode="External"/><Relationship Id="rId127" Type="http://schemas.openxmlformats.org/officeDocument/2006/relationships/hyperlink" Target="https://www.eea.europa.eu/data-and-maps/daviz/co2-emission-intensity-9/" TargetMode="External"/><Relationship Id="rId10" Type="http://schemas.openxmlformats.org/officeDocument/2006/relationships/hyperlink" Target="https://www.epa.gov/egrid/data-explorer" TargetMode="External"/><Relationship Id="rId31" Type="http://schemas.openxmlformats.org/officeDocument/2006/relationships/hyperlink" Target="https://www.epa.gov/egrid/data-explorer" TargetMode="External"/><Relationship Id="rId52" Type="http://schemas.openxmlformats.org/officeDocument/2006/relationships/hyperlink" Target="https://www.epa.gov/egrid/data-explorer" TargetMode="External"/><Relationship Id="rId73" Type="http://schemas.openxmlformats.org/officeDocument/2006/relationships/hyperlink" Target="https://www.statista.com/statistics/1083967/cee-carbon-dioxide-co2-emissions-of-the-energy-sector/" TargetMode="External"/><Relationship Id="rId78" Type="http://schemas.openxmlformats.org/officeDocument/2006/relationships/hyperlink" Target="https://www.statista.com/statistics/1083967/cee-carbon-dioxide-co2-emissions-of-the-energy-sector/" TargetMode="External"/><Relationship Id="rId94" Type="http://schemas.openxmlformats.org/officeDocument/2006/relationships/hyperlink" Target="https://www.epa.gov/egrid/data-explorer" TargetMode="External"/><Relationship Id="rId99" Type="http://schemas.openxmlformats.org/officeDocument/2006/relationships/hyperlink" Target="https://www.eea.europa.eu/data-and-maps/daviz/co2-emission-intensity-9/" TargetMode="External"/><Relationship Id="rId101" Type="http://schemas.openxmlformats.org/officeDocument/2006/relationships/hyperlink" Target="https://www.cer-rec.gc.ca/en/data-analysis/energy-commodities/electricity/report/2017-canadian-renewable-power/canadas-renewable-power-landscape-2017-energy-market-analysis-ghg-emission.html" TargetMode="External"/><Relationship Id="rId122" Type="http://schemas.openxmlformats.org/officeDocument/2006/relationships/hyperlink" Target="https://www.eea.europa.eu/data-and-maps/daviz/co2-emission-intensity-9/" TargetMode="External"/><Relationship Id="rId143" Type="http://schemas.openxmlformats.org/officeDocument/2006/relationships/hyperlink" Target="https://www.carbonfootprint.com/docs/2019_06_emissions_factors_sources_for_2019_electricity.pdf" TargetMode="External"/><Relationship Id="rId148" Type="http://schemas.openxmlformats.org/officeDocument/2006/relationships/hyperlink" Target="https://www.carbonfootprint.com/docs/2019_06_emissions_factors_sources_for_2019_electricity.pdf" TargetMode="External"/><Relationship Id="rId164" Type="http://schemas.openxmlformats.org/officeDocument/2006/relationships/hyperlink" Target="https://www.eea.europa.eu/data-and-maps/daviz/co2-emission-intensity-9/" TargetMode="External"/><Relationship Id="rId169" Type="http://schemas.openxmlformats.org/officeDocument/2006/relationships/hyperlink" Target="https://www.ema.gov.sg/singapore-energy-statistics/Ch02/index2" TargetMode="External"/><Relationship Id="rId185" Type="http://schemas.openxmlformats.org/officeDocument/2006/relationships/hyperlink" Target="https://www.epa.gov/egrid/data-explorer" TargetMode="External"/><Relationship Id="rId4" Type="http://schemas.openxmlformats.org/officeDocument/2006/relationships/hyperlink" Target="https://www.eea.europa.eu/data-and-maps/daviz/co2-emission-intensity-9/" TargetMode="External"/><Relationship Id="rId9" Type="http://schemas.openxmlformats.org/officeDocument/2006/relationships/hyperlink" Target="https://www.eea.europa.eu/data-and-maps/daviz/co2-emission-intensity-9/" TargetMode="External"/><Relationship Id="rId180" Type="http://schemas.openxmlformats.org/officeDocument/2006/relationships/hyperlink" Target="https://www.epa.gov/egrid/data-explorer" TargetMode="External"/><Relationship Id="rId210" Type="http://schemas.openxmlformats.org/officeDocument/2006/relationships/hyperlink" Target="https://www.epa.gov/egrid/data-explorer" TargetMode="External"/><Relationship Id="rId215" Type="http://schemas.openxmlformats.org/officeDocument/2006/relationships/hyperlink" Target="https://www.epa.gov/egrid/data-explorer" TargetMode="External"/><Relationship Id="rId26" Type="http://schemas.openxmlformats.org/officeDocument/2006/relationships/hyperlink" Target="https://www.eea.europa.eu/data-and-maps/daviz/co2-emission-intensity-9/" TargetMode="External"/><Relationship Id="rId47" Type="http://schemas.openxmlformats.org/officeDocument/2006/relationships/hyperlink" Target="https://www.eea.europa.eu/data-and-maps/daviz/co2-emission-intensity-9/" TargetMode="External"/><Relationship Id="rId68" Type="http://schemas.openxmlformats.org/officeDocument/2006/relationships/hyperlink" Target="https://www.eea.europa.eu/data-and-maps/daviz/co2-emission-intensity-9/" TargetMode="External"/><Relationship Id="rId89" Type="http://schemas.openxmlformats.org/officeDocument/2006/relationships/hyperlink" Target="https://www.epa.gov/egrid/data-explorer" TargetMode="External"/><Relationship Id="rId112" Type="http://schemas.openxmlformats.org/officeDocument/2006/relationships/hyperlink" Target="https://www.eea.europa.eu/data-and-maps/daviz/co2-emission-intensity-9/" TargetMode="External"/><Relationship Id="rId133" Type="http://schemas.openxmlformats.org/officeDocument/2006/relationships/hyperlink" Target="https://www.eea.europa.eu/data-and-maps/indicators/overview-of-the-electricity-production-3/assessment" TargetMode="External"/><Relationship Id="rId154" Type="http://schemas.openxmlformats.org/officeDocument/2006/relationships/hyperlink" Target="https://www.statista.com/statistics/1083967/cee-carbon-dioxide-co2-emissions-of-the-energy-sector/" TargetMode="External"/><Relationship Id="rId175" Type="http://schemas.openxmlformats.org/officeDocument/2006/relationships/hyperlink" Target="https://www.statista.com/statistics/1083967/cee-carbon-dioxide-co2-emissions-of-the-energy-sector/" TargetMode="External"/><Relationship Id="rId196" Type="http://schemas.openxmlformats.org/officeDocument/2006/relationships/hyperlink" Target="https://www.epa.gov/egrid/data-explorer" TargetMode="External"/><Relationship Id="rId200" Type="http://schemas.openxmlformats.org/officeDocument/2006/relationships/hyperlink" Target="https://www.epa.gov/egrid/data-explorer" TargetMode="External"/><Relationship Id="rId16" Type="http://schemas.openxmlformats.org/officeDocument/2006/relationships/hyperlink" Target="https://www.epa.gov/egrid/data-explorer" TargetMode="External"/><Relationship Id="rId221" Type="http://schemas.openxmlformats.org/officeDocument/2006/relationships/drawing" Target="../drawings/drawing2.xml"/><Relationship Id="rId37" Type="http://schemas.openxmlformats.org/officeDocument/2006/relationships/hyperlink" Target="https://www.eea.europa.eu/data-and-maps/daviz/co2-emission-intensity-9/" TargetMode="External"/><Relationship Id="rId58" Type="http://schemas.openxmlformats.org/officeDocument/2006/relationships/hyperlink" Target="https://www.eea.europa.eu/data-and-maps/daviz/co2-emission-intensity-9/" TargetMode="External"/><Relationship Id="rId79" Type="http://schemas.openxmlformats.org/officeDocument/2006/relationships/hyperlink" Target="https://www.statista.com/statistics/1083967/cee-carbon-dioxide-co2-emissions-of-the-energy-sector/" TargetMode="External"/><Relationship Id="rId102" Type="http://schemas.openxmlformats.org/officeDocument/2006/relationships/hyperlink" Target="https://www.cer-rec.gc.ca/en/data-analysis/energy-commodities/electricity/report/2017-canadian-renewable-power/canadas-renewable-power-landscape-2017-energy-market-analysis-ghg-emission.html" TargetMode="External"/><Relationship Id="rId123" Type="http://schemas.openxmlformats.org/officeDocument/2006/relationships/hyperlink" Target="https://www.eea.europa.eu/data-and-maps/daviz/co2-emission-intensity-9/" TargetMode="External"/><Relationship Id="rId144" Type="http://schemas.openxmlformats.org/officeDocument/2006/relationships/hyperlink" Target="https://www.carbonfootprint.com/docs/2019_06_emissions_factors_sources_for_2019_electricity.pdf" TargetMode="External"/><Relationship Id="rId90" Type="http://schemas.openxmlformats.org/officeDocument/2006/relationships/hyperlink" Target="https://www.epa.gov/egrid/data-explorer" TargetMode="External"/><Relationship Id="rId165" Type="http://schemas.openxmlformats.org/officeDocument/2006/relationships/hyperlink" Target="https://www.ema.gov.sg/singapore-energy-statistics/Ch02/index2" TargetMode="External"/><Relationship Id="rId186" Type="http://schemas.openxmlformats.org/officeDocument/2006/relationships/hyperlink" Target="https://www.epa.gov/egrid/data-explorer" TargetMode="External"/><Relationship Id="rId211" Type="http://schemas.openxmlformats.org/officeDocument/2006/relationships/hyperlink" Target="https://www.epa.gov/egrid/data-explorer" TargetMode="External"/><Relationship Id="rId27" Type="http://schemas.openxmlformats.org/officeDocument/2006/relationships/hyperlink" Target="https://www.epa.gov/egrid/data-explorer" TargetMode="External"/><Relationship Id="rId48" Type="http://schemas.openxmlformats.org/officeDocument/2006/relationships/hyperlink" Target="https://www.eea.europa.eu/data-and-maps/daviz/co2-emission-intensity-9/" TargetMode="External"/><Relationship Id="rId69" Type="http://schemas.openxmlformats.org/officeDocument/2006/relationships/hyperlink" Target="https://www.eea.europa.eu/data-and-maps/daviz/co2-emission-intensity-9/" TargetMode="External"/><Relationship Id="rId113" Type="http://schemas.openxmlformats.org/officeDocument/2006/relationships/hyperlink" Target="https://www.eea.europa.eu/data-and-maps/daviz/co2-emission-intensity-9/" TargetMode="External"/><Relationship Id="rId134" Type="http://schemas.openxmlformats.org/officeDocument/2006/relationships/hyperlink" Target="https://www.eea.europa.eu/data-and-maps/indicators/overview-of-the-electricity-production-3/assessment" TargetMode="External"/><Relationship Id="rId80" Type="http://schemas.openxmlformats.org/officeDocument/2006/relationships/hyperlink" Target="https://www.epa.gov/egrid/data-explorer" TargetMode="External"/><Relationship Id="rId155" Type="http://schemas.openxmlformats.org/officeDocument/2006/relationships/hyperlink" Target="https://www.statista.com/statistics/1083967/cee-carbon-dioxide-co2-emissions-of-the-energy-sector/" TargetMode="External"/><Relationship Id="rId176" Type="http://schemas.openxmlformats.org/officeDocument/2006/relationships/hyperlink" Target="https://www.statista.com/statistics/1083967/cee-carbon-dioxide-co2-emissions-of-the-energy-sector/" TargetMode="External"/><Relationship Id="rId197" Type="http://schemas.openxmlformats.org/officeDocument/2006/relationships/hyperlink" Target="https://www.epa.gov/egrid/data-explorer" TargetMode="External"/><Relationship Id="rId201" Type="http://schemas.openxmlformats.org/officeDocument/2006/relationships/hyperlink" Target="https://www.epa.gov/egrid/data-explorer" TargetMode="External"/><Relationship Id="rId17" Type="http://schemas.openxmlformats.org/officeDocument/2006/relationships/hyperlink" Target="https://unfccc.int/sites/default/files/resource/Japan_MA2019_presentation.pdf" TargetMode="External"/><Relationship Id="rId38" Type="http://schemas.openxmlformats.org/officeDocument/2006/relationships/hyperlink" Target="https://www.eea.europa.eu/data-and-maps/daviz/co2-emission-intensity-9/" TargetMode="External"/><Relationship Id="rId59" Type="http://schemas.openxmlformats.org/officeDocument/2006/relationships/hyperlink" Target="https://www.eea.europa.eu/data-and-maps/daviz/co2-emission-intensity-9/" TargetMode="External"/><Relationship Id="rId103" Type="http://schemas.openxmlformats.org/officeDocument/2006/relationships/hyperlink" Target="https://www.cer-rec.gc.ca/en/data-analysis/energy-commodities/electricity/report/2017-canadian-renewable-power/canadas-renewable-power-landscape-2017-energy-market-analysis-ghg-emission.html" TargetMode="External"/><Relationship Id="rId124" Type="http://schemas.openxmlformats.org/officeDocument/2006/relationships/hyperlink" Target="https://www.eea.europa.eu/data-and-maps/daviz/co2-emission-intensity-9/" TargetMode="External"/><Relationship Id="rId70" Type="http://schemas.openxmlformats.org/officeDocument/2006/relationships/hyperlink" Target="https://www.statista.com/statistics/1083967/cee-carbon-dioxide-co2-emissions-of-the-energy-sector/" TargetMode="External"/><Relationship Id="rId91" Type="http://schemas.openxmlformats.org/officeDocument/2006/relationships/hyperlink" Target="https://www.epa.gov/egrid/data-explorer" TargetMode="External"/><Relationship Id="rId145" Type="http://schemas.openxmlformats.org/officeDocument/2006/relationships/hyperlink" Target="https://www.carbonfootprint.com/docs/2019_06_emissions_factors_sources_for_2019_electricity.pdf" TargetMode="External"/><Relationship Id="rId166" Type="http://schemas.openxmlformats.org/officeDocument/2006/relationships/hyperlink" Target="https://www.ema.gov.sg/singapore-energy-statistics/Ch02/index2" TargetMode="External"/><Relationship Id="rId187" Type="http://schemas.openxmlformats.org/officeDocument/2006/relationships/hyperlink" Target="https://www.epa.gov/egrid/data-explorer" TargetMode="External"/><Relationship Id="rId1" Type="http://schemas.openxmlformats.org/officeDocument/2006/relationships/hyperlink" Target="https://www.hetzner.com/unternehmen/umweltschutz/" TargetMode="External"/><Relationship Id="rId212" Type="http://schemas.openxmlformats.org/officeDocument/2006/relationships/hyperlink" Target="https://www.epa.gov/egrid/data-explorer" TargetMode="External"/><Relationship Id="rId28" Type="http://schemas.openxmlformats.org/officeDocument/2006/relationships/hyperlink" Target="https://www.eea.europa.eu/data-and-maps/indicators/overview-of-the-electricity-production-3/assessment" TargetMode="External"/><Relationship Id="rId49" Type="http://schemas.openxmlformats.org/officeDocument/2006/relationships/hyperlink" Target="https://unfccc.int/sites/default/files/resource/Japan_MA2019_presentation.pdf" TargetMode="External"/><Relationship Id="rId114" Type="http://schemas.openxmlformats.org/officeDocument/2006/relationships/hyperlink" Target="https://www.eea.europa.eu/data-and-maps/daviz/co2-emission-intensity-9/" TargetMode="External"/><Relationship Id="rId60" Type="http://schemas.openxmlformats.org/officeDocument/2006/relationships/hyperlink" Target="https://www.eea.europa.eu/data-and-maps/daviz/co2-emission-intensity-9/" TargetMode="External"/><Relationship Id="rId81" Type="http://schemas.openxmlformats.org/officeDocument/2006/relationships/hyperlink" Target="https://www.epa.gov/egrid/data-explorer" TargetMode="External"/><Relationship Id="rId135" Type="http://schemas.openxmlformats.org/officeDocument/2006/relationships/hyperlink" Target="https://www.eea.europa.eu/data-and-maps/indicators/overview-of-the-electricity-production-3/assessment" TargetMode="External"/><Relationship Id="rId156" Type="http://schemas.openxmlformats.org/officeDocument/2006/relationships/hyperlink" Target="https://www.statista.com/statistics/1083967/cee-carbon-dioxide-co2-emissions-of-the-energy-sector/" TargetMode="External"/><Relationship Id="rId177" Type="http://schemas.openxmlformats.org/officeDocument/2006/relationships/hyperlink" Target="https://www.statista.com/statistics/1083967/cee-carbon-dioxide-co2-emissions-of-the-energy-sector/" TargetMode="External"/><Relationship Id="rId198" Type="http://schemas.openxmlformats.org/officeDocument/2006/relationships/hyperlink" Target="https://www.epa.gov/egrid/data-explorer" TargetMode="External"/><Relationship Id="rId202" Type="http://schemas.openxmlformats.org/officeDocument/2006/relationships/hyperlink" Target="https://www.epa.gov/egrid/data-explorer" TargetMode="External"/><Relationship Id="rId18" Type="http://schemas.openxmlformats.org/officeDocument/2006/relationships/hyperlink" Target="https://www.epa.gov/egrid/data-explorer" TargetMode="External"/><Relationship Id="rId39" Type="http://schemas.openxmlformats.org/officeDocument/2006/relationships/hyperlink" Target="https://www.statista.com/statistics/1083967/cee-carbon-dioxide-co2-emissions-of-the-energy-sector/" TargetMode="External"/><Relationship Id="rId50" Type="http://schemas.openxmlformats.org/officeDocument/2006/relationships/hyperlink" Target="https://www.eea.europa.eu/data-and-maps/daviz/co2-emission-intensity-9/" TargetMode="External"/><Relationship Id="rId104" Type="http://schemas.openxmlformats.org/officeDocument/2006/relationships/hyperlink" Target="https://www.carbonfootprint.com/docs/2019_06_emissions_factors_sources_for_2019_electricity.pdf" TargetMode="External"/><Relationship Id="rId125" Type="http://schemas.openxmlformats.org/officeDocument/2006/relationships/hyperlink" Target="https://www.eea.europa.eu/data-and-maps/daviz/co2-emission-intensity-9/" TargetMode="External"/><Relationship Id="rId146" Type="http://schemas.openxmlformats.org/officeDocument/2006/relationships/hyperlink" Target="https://www.eea.europa.eu/data-and-maps/daviz/co2-emission-intensity-9/" TargetMode="External"/><Relationship Id="rId167" Type="http://schemas.openxmlformats.org/officeDocument/2006/relationships/hyperlink" Target="https://www.ema.gov.sg/singapore-energy-statistics/Ch02/index2" TargetMode="External"/><Relationship Id="rId188" Type="http://schemas.openxmlformats.org/officeDocument/2006/relationships/hyperlink" Target="https://www.epa.gov/egrid/data-explorer" TargetMode="External"/><Relationship Id="rId71" Type="http://schemas.openxmlformats.org/officeDocument/2006/relationships/hyperlink" Target="https://www.statista.com/statistics/1083967/cee-carbon-dioxide-co2-emissions-of-the-energy-sector/" TargetMode="External"/><Relationship Id="rId92" Type="http://schemas.openxmlformats.org/officeDocument/2006/relationships/hyperlink" Target="https://www.epa.gov/egrid/data-explorer" TargetMode="External"/><Relationship Id="rId213" Type="http://schemas.openxmlformats.org/officeDocument/2006/relationships/hyperlink" Target="https://www.epa.gov/egrid/data-explorer" TargetMode="External"/><Relationship Id="rId2" Type="http://schemas.openxmlformats.org/officeDocument/2006/relationships/hyperlink" Target="https://www.eea.europa.eu/data-and-maps/daviz/co2-emission-intensity-9/" TargetMode="External"/><Relationship Id="rId29" Type="http://schemas.openxmlformats.org/officeDocument/2006/relationships/hyperlink" Target="https://www.statista.com/statistics/1083967/cee-carbon-dioxide-co2-emissions-of-the-energy-sector/" TargetMode="External"/><Relationship Id="rId40" Type="http://schemas.openxmlformats.org/officeDocument/2006/relationships/hyperlink" Target="https://www.statista.com/statistics/1083967/cee-carbon-dioxide-co2-emissions-of-the-energy-sector/" TargetMode="External"/><Relationship Id="rId115" Type="http://schemas.openxmlformats.org/officeDocument/2006/relationships/hyperlink" Target="https://www.eea.europa.eu/data-and-maps/daviz/co2-emission-intensity-9/" TargetMode="External"/><Relationship Id="rId136" Type="http://schemas.openxmlformats.org/officeDocument/2006/relationships/hyperlink" Target="https://www.eea.europa.eu/data-and-maps/indicators/overview-of-the-electricity-production-3/assessment" TargetMode="External"/><Relationship Id="rId157" Type="http://schemas.openxmlformats.org/officeDocument/2006/relationships/hyperlink" Target="https://www.statista.com/statistics/1083967/cee-carbon-dioxide-co2-emissions-of-the-energy-sector/" TargetMode="External"/><Relationship Id="rId178" Type="http://schemas.openxmlformats.org/officeDocument/2006/relationships/hyperlink" Target="https://www.statista.com/statistics/1083967/cee-carbon-dioxide-co2-emissions-of-the-energy-sector/" TargetMode="External"/><Relationship Id="rId61" Type="http://schemas.openxmlformats.org/officeDocument/2006/relationships/hyperlink" Target="https://www.eea.europa.eu/data-and-maps/indicators/overview-of-the-electricity-production-3/assessment" TargetMode="External"/><Relationship Id="rId82" Type="http://schemas.openxmlformats.org/officeDocument/2006/relationships/hyperlink" Target="https://www.epa.gov/egrid/data-explorer" TargetMode="External"/><Relationship Id="rId199" Type="http://schemas.openxmlformats.org/officeDocument/2006/relationships/hyperlink" Target="https://www.epa.gov/egrid/data-explorer" TargetMode="External"/><Relationship Id="rId203" Type="http://schemas.openxmlformats.org/officeDocument/2006/relationships/hyperlink" Target="https://www.epa.gov/egrid/data-explorer" TargetMode="External"/><Relationship Id="rId19" Type="http://schemas.openxmlformats.org/officeDocument/2006/relationships/hyperlink" Target="https://www.epa.gov/egrid/data-explorer" TargetMode="External"/><Relationship Id="rId30" Type="http://schemas.openxmlformats.org/officeDocument/2006/relationships/hyperlink" Target="https://www.epa.gov/egrid/data-explorer" TargetMode="External"/><Relationship Id="rId105" Type="http://schemas.openxmlformats.org/officeDocument/2006/relationships/hyperlink" Target="https://www.climate-transparency.org/wp-content/uploads/2019/11/B2G_2019_China.pdf" TargetMode="External"/><Relationship Id="rId126" Type="http://schemas.openxmlformats.org/officeDocument/2006/relationships/hyperlink" Target="https://www.eea.europa.eu/data-and-maps/daviz/co2-emission-intensity-9/" TargetMode="External"/><Relationship Id="rId147" Type="http://schemas.openxmlformats.org/officeDocument/2006/relationships/hyperlink" Target="https://www.eea.europa.eu/data-and-maps/daviz/co2-emission-intensity-9/" TargetMode="External"/><Relationship Id="rId168" Type="http://schemas.openxmlformats.org/officeDocument/2006/relationships/hyperlink" Target="https://www.ema.gov.sg/singapore-energy-statistics/Ch02/index2"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solanabeach.io/" TargetMode="External"/><Relationship Id="rId1" Type="http://schemas.openxmlformats.org/officeDocument/2006/relationships/hyperlink" Target="https://outervision.com/b/W0yCEa"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hes-documentation.lbl.gov/calculation-methodology/calculation-of-energy-consumption/major-appliances/miscellaneous-equipment-energy-consumption/default-energy-consumption-of-mels" TargetMode="External"/><Relationship Id="rId13" Type="http://schemas.openxmlformats.org/officeDocument/2006/relationships/hyperlink" Target="https://energyusecalculator.com/electricity_oven.htm" TargetMode="External"/><Relationship Id="rId3" Type="http://schemas.openxmlformats.org/officeDocument/2006/relationships/hyperlink" Target="https://www.cnet.com/home/energy-and-utilities/watts-vs-lumens-how-to-choose-the-right-led-light-bulb/" TargetMode="External"/><Relationship Id="rId7" Type="http://schemas.openxmlformats.org/officeDocument/2006/relationships/hyperlink" Target="https://www.cnet.com/home/energy-and-utilities/watts-vs-lumens-how-to-choose-the-right-led-light-bulb/" TargetMode="External"/><Relationship Id="rId12" Type="http://schemas.openxmlformats.org/officeDocument/2006/relationships/hyperlink" Target="http://hes-documentation.lbl.gov/calculation-methodology/calculation-of-energy-consumption/major-appliances/miscellaneous-equipment-energy-consumption/default-energy-consumption-of-mels" TargetMode="External"/><Relationship Id="rId2" Type="http://schemas.openxmlformats.org/officeDocument/2006/relationships/hyperlink" Target="https://store.chipkin.com/articles/did-you-know-it-takes-00003-kwh-per-google-search-and-more" TargetMode="External"/><Relationship Id="rId16" Type="http://schemas.openxmlformats.org/officeDocument/2006/relationships/hyperlink" Target="https://digiconomist.net/bitcoin-energy-consumption" TargetMode="External"/><Relationship Id="rId1" Type="http://schemas.openxmlformats.org/officeDocument/2006/relationships/hyperlink" Target="https://www.eia.gov/tools/faqs/faq.php?id=97&amp;t=3" TargetMode="External"/><Relationship Id="rId6" Type="http://schemas.openxmlformats.org/officeDocument/2006/relationships/hyperlink" Target="http://hes-documentation.lbl.gov/calculation-methodology/calculation-of-energy-consumption/major-appliances/miscellaneous-equipment-energy-consumption/default-energy-consumption-of-mels" TargetMode="External"/><Relationship Id="rId11" Type="http://schemas.openxmlformats.org/officeDocument/2006/relationships/hyperlink" Target="https://energyusecalculator.com/electricity_refrigerator.htm" TargetMode="External"/><Relationship Id="rId5" Type="http://schemas.openxmlformats.org/officeDocument/2006/relationships/hyperlink" Target="https://www.npr.org/2014/01/28/267185097/in-the-dark-about-picking-a-light-bulb-this-faq-can-help" TargetMode="External"/><Relationship Id="rId15" Type="http://schemas.openxmlformats.org/officeDocument/2006/relationships/hyperlink" Target="https://www.jdpower.com/cars/shopping-guides/what-is-kwh-per-100-miles" TargetMode="External"/><Relationship Id="rId10" Type="http://schemas.openxmlformats.org/officeDocument/2006/relationships/hyperlink" Target="http://playstation.com/en-gb/legal/ecodesign/" TargetMode="External"/><Relationship Id="rId4" Type="http://schemas.openxmlformats.org/officeDocument/2006/relationships/hyperlink" Target="https://bgr.com/tech/iphone-13-battery-size-data-revealed-for-all-four-models/" TargetMode="External"/><Relationship Id="rId9" Type="http://schemas.openxmlformats.org/officeDocument/2006/relationships/hyperlink" Target="http://hes-documentation.lbl.gov/calculation-methodology/calculation-of-energy-consumption/major-appliances/miscellaneous-equipment-energy-consumption/default-energy-consumption-of-mels" TargetMode="External"/><Relationship Id="rId14" Type="http://schemas.openxmlformats.org/officeDocument/2006/relationships/hyperlink" Target="https://energyusecalculator.com/electricity_centralac.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7"/>
  <sheetViews>
    <sheetView tabSelected="1" workbookViewId="0">
      <selection activeCell="A13" sqref="A13:B13"/>
    </sheetView>
  </sheetViews>
  <sheetFormatPr baseColWidth="10" defaultColWidth="14.5" defaultRowHeight="15.75" customHeight="1"/>
  <cols>
    <col min="1" max="1" width="24.5" customWidth="1"/>
    <col min="2" max="2" width="67.6640625" customWidth="1"/>
  </cols>
  <sheetData>
    <row r="1" spans="1:26" ht="21" customHeight="1">
      <c r="A1" s="151" t="s">
        <v>0</v>
      </c>
      <c r="B1" s="152"/>
      <c r="C1" s="1"/>
      <c r="D1" s="1"/>
      <c r="E1" s="1"/>
      <c r="F1" s="1"/>
      <c r="G1" s="1"/>
      <c r="H1" s="1"/>
      <c r="I1" s="1"/>
      <c r="J1" s="1"/>
      <c r="K1" s="1"/>
      <c r="L1" s="1"/>
      <c r="M1" s="1"/>
      <c r="N1" s="1"/>
      <c r="O1" s="1"/>
      <c r="P1" s="1"/>
      <c r="Q1" s="1"/>
      <c r="R1" s="1"/>
      <c r="S1" s="1"/>
      <c r="T1" s="1"/>
      <c r="U1" s="1"/>
      <c r="V1" s="1"/>
      <c r="W1" s="1"/>
      <c r="X1" s="1"/>
      <c r="Y1" s="1"/>
      <c r="Z1" s="1"/>
    </row>
    <row r="2" spans="1:26" ht="15.75" customHeight="1">
      <c r="A2" s="2"/>
      <c r="B2" s="2"/>
      <c r="C2" s="1"/>
      <c r="D2" s="1"/>
      <c r="E2" s="1"/>
      <c r="F2" s="1"/>
      <c r="G2" s="1"/>
      <c r="H2" s="1"/>
      <c r="I2" s="1"/>
      <c r="J2" s="1"/>
      <c r="K2" s="1"/>
      <c r="L2" s="1"/>
      <c r="M2" s="1"/>
      <c r="N2" s="1"/>
      <c r="O2" s="1"/>
      <c r="P2" s="1"/>
      <c r="Q2" s="1"/>
      <c r="R2" s="1"/>
      <c r="S2" s="1"/>
      <c r="T2" s="1"/>
      <c r="U2" s="1"/>
      <c r="V2" s="1"/>
      <c r="W2" s="1"/>
      <c r="X2" s="1"/>
      <c r="Y2" s="1"/>
      <c r="Z2" s="1"/>
    </row>
    <row r="3" spans="1:26" ht="15.75" customHeight="1">
      <c r="A3" s="2"/>
      <c r="B3" s="2"/>
      <c r="C3" s="1"/>
      <c r="D3" s="1"/>
      <c r="E3" s="1"/>
      <c r="F3" s="1"/>
      <c r="G3" s="1"/>
      <c r="H3" s="1"/>
      <c r="I3" s="1"/>
      <c r="J3" s="1"/>
      <c r="K3" s="1"/>
      <c r="L3" s="1"/>
      <c r="M3" s="1"/>
      <c r="N3" s="1"/>
      <c r="O3" s="1"/>
      <c r="P3" s="1"/>
      <c r="Q3" s="1"/>
      <c r="R3" s="1"/>
      <c r="S3" s="1"/>
      <c r="T3" s="1"/>
      <c r="U3" s="1"/>
      <c r="V3" s="1"/>
      <c r="W3" s="1"/>
      <c r="X3" s="1"/>
      <c r="Y3" s="1"/>
      <c r="Z3" s="1"/>
    </row>
    <row r="4" spans="1:26" ht="15.75" customHeight="1">
      <c r="A4" s="2"/>
      <c r="B4" s="2"/>
      <c r="C4" s="1"/>
      <c r="D4" s="1"/>
      <c r="E4" s="1"/>
      <c r="F4" s="1"/>
      <c r="G4" s="1"/>
      <c r="H4" s="1"/>
      <c r="I4" s="1"/>
      <c r="J4" s="1"/>
      <c r="K4" s="1"/>
      <c r="L4" s="1"/>
      <c r="M4" s="1"/>
      <c r="N4" s="1"/>
      <c r="O4" s="1"/>
      <c r="P4" s="1"/>
      <c r="Q4" s="1"/>
      <c r="R4" s="1"/>
      <c r="S4" s="1"/>
      <c r="T4" s="1"/>
      <c r="U4" s="1"/>
      <c r="V4" s="1"/>
      <c r="W4" s="1"/>
      <c r="X4" s="1"/>
      <c r="Y4" s="1"/>
      <c r="Z4" s="1"/>
    </row>
    <row r="5" spans="1:26" ht="15.75" customHeight="1">
      <c r="A5" s="2"/>
      <c r="B5" s="2"/>
      <c r="C5" s="1"/>
      <c r="D5" s="1"/>
      <c r="E5" s="1"/>
      <c r="F5" s="1"/>
      <c r="G5" s="1"/>
      <c r="H5" s="1"/>
      <c r="I5" s="1"/>
      <c r="J5" s="1"/>
      <c r="K5" s="1"/>
      <c r="L5" s="1"/>
      <c r="M5" s="1"/>
      <c r="N5" s="1"/>
      <c r="O5" s="1"/>
      <c r="P5" s="1"/>
      <c r="Q5" s="1"/>
      <c r="R5" s="1"/>
      <c r="S5" s="1"/>
      <c r="T5" s="1"/>
      <c r="U5" s="1"/>
      <c r="V5" s="1"/>
      <c r="W5" s="1"/>
      <c r="X5" s="1"/>
      <c r="Y5" s="1"/>
      <c r="Z5" s="1"/>
    </row>
    <row r="6" spans="1:26" ht="15.75" customHeight="1">
      <c r="A6" s="2"/>
      <c r="B6" s="2"/>
      <c r="C6" s="1"/>
      <c r="D6" s="1"/>
      <c r="E6" s="1"/>
      <c r="F6" s="1"/>
      <c r="G6" s="1"/>
      <c r="H6" s="1"/>
      <c r="I6" s="1"/>
      <c r="J6" s="1"/>
      <c r="K6" s="1"/>
      <c r="L6" s="1"/>
      <c r="M6" s="1"/>
      <c r="N6" s="1"/>
      <c r="O6" s="1"/>
      <c r="P6" s="1"/>
      <c r="Q6" s="1"/>
      <c r="R6" s="1"/>
      <c r="S6" s="1"/>
      <c r="T6" s="1"/>
      <c r="U6" s="1"/>
      <c r="V6" s="1"/>
      <c r="W6" s="1"/>
      <c r="X6" s="1"/>
      <c r="Y6" s="1"/>
      <c r="Z6" s="1"/>
    </row>
    <row r="7" spans="1:26" ht="15.75" customHeight="1">
      <c r="A7" s="2"/>
      <c r="B7" s="2"/>
      <c r="C7" s="1"/>
      <c r="D7" s="1"/>
      <c r="E7" s="1"/>
      <c r="F7" s="1"/>
      <c r="G7" s="1"/>
      <c r="H7" s="1"/>
      <c r="I7" s="1"/>
      <c r="J7" s="1"/>
      <c r="K7" s="1"/>
      <c r="L7" s="1"/>
      <c r="M7" s="1"/>
      <c r="N7" s="1"/>
      <c r="O7" s="1"/>
      <c r="P7" s="1"/>
      <c r="Q7" s="1"/>
      <c r="R7" s="1"/>
      <c r="S7" s="1"/>
      <c r="T7" s="1"/>
      <c r="U7" s="1"/>
      <c r="V7" s="1"/>
      <c r="W7" s="1"/>
      <c r="X7" s="1"/>
      <c r="Y7" s="1"/>
      <c r="Z7" s="1"/>
    </row>
    <row r="8" spans="1:26" ht="15.75" customHeight="1">
      <c r="A8" s="2"/>
      <c r="B8" s="2"/>
      <c r="C8" s="1"/>
      <c r="D8" s="1"/>
      <c r="E8" s="1"/>
      <c r="F8" s="1"/>
      <c r="G8" s="1"/>
      <c r="H8" s="1"/>
      <c r="I8" s="1"/>
      <c r="J8" s="1"/>
      <c r="K8" s="1"/>
      <c r="L8" s="1"/>
      <c r="M8" s="1"/>
      <c r="N8" s="1"/>
      <c r="O8" s="1"/>
      <c r="P8" s="1"/>
      <c r="Q8" s="1"/>
      <c r="R8" s="1"/>
      <c r="S8" s="1"/>
      <c r="T8" s="1"/>
      <c r="U8" s="1"/>
      <c r="V8" s="1"/>
      <c r="W8" s="1"/>
      <c r="X8" s="1"/>
      <c r="Y8" s="1"/>
      <c r="Z8" s="1"/>
    </row>
    <row r="9" spans="1:26" ht="15.75" customHeight="1">
      <c r="A9" s="2"/>
      <c r="B9" s="2"/>
      <c r="C9" s="1"/>
      <c r="D9" s="1"/>
      <c r="E9" s="1"/>
      <c r="F9" s="1"/>
      <c r="G9" s="1"/>
      <c r="H9" s="1"/>
      <c r="I9" s="1"/>
      <c r="J9" s="1"/>
      <c r="K9" s="1"/>
      <c r="L9" s="1"/>
      <c r="M9" s="1"/>
      <c r="N9" s="1"/>
      <c r="O9" s="1"/>
      <c r="P9" s="1"/>
      <c r="Q9" s="1"/>
      <c r="R9" s="1"/>
      <c r="S9" s="1"/>
      <c r="T9" s="1"/>
      <c r="U9" s="1"/>
      <c r="V9" s="1"/>
      <c r="W9" s="1"/>
      <c r="X9" s="1"/>
      <c r="Y9" s="1"/>
      <c r="Z9" s="1"/>
    </row>
    <row r="10" spans="1:26" ht="15.75" customHeight="1">
      <c r="A10" s="2"/>
      <c r="B10" s="2"/>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49" t="s">
        <v>1</v>
      </c>
      <c r="B11" s="150"/>
      <c r="C11" s="3"/>
      <c r="D11" s="1"/>
      <c r="E11" s="1"/>
      <c r="F11" s="1"/>
      <c r="G11" s="1"/>
      <c r="H11" s="1"/>
      <c r="I11" s="1"/>
      <c r="J11" s="1"/>
      <c r="K11" s="1"/>
      <c r="L11" s="1"/>
      <c r="M11" s="1"/>
      <c r="N11" s="1"/>
      <c r="O11" s="1"/>
      <c r="P11" s="1"/>
      <c r="Q11" s="1"/>
      <c r="R11" s="1"/>
      <c r="S11" s="1"/>
      <c r="T11" s="1"/>
      <c r="U11" s="1"/>
      <c r="V11" s="1"/>
      <c r="W11" s="1"/>
      <c r="X11" s="1"/>
      <c r="Y11" s="1"/>
      <c r="Z11" s="1"/>
    </row>
    <row r="12" spans="1:26" ht="134" customHeight="1">
      <c r="A12" s="153" t="s">
        <v>2</v>
      </c>
      <c r="B12" s="154"/>
      <c r="C12" s="3"/>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55" t="s">
        <v>3</v>
      </c>
      <c r="B13" s="156"/>
      <c r="C13" s="3"/>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4"/>
      <c r="B14" s="4"/>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49" t="s">
        <v>4</v>
      </c>
      <c r="B15" s="150"/>
      <c r="C15" s="3"/>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46" t="s">
        <v>5</v>
      </c>
      <c r="B16" s="5" t="s">
        <v>6</v>
      </c>
      <c r="C16" s="3"/>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47" t="s">
        <v>7</v>
      </c>
      <c r="B17" s="6" t="s">
        <v>8</v>
      </c>
      <c r="C17" s="3"/>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48" t="s">
        <v>9</v>
      </c>
      <c r="B18" s="7" t="s">
        <v>10</v>
      </c>
      <c r="C18" s="3"/>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8"/>
      <c r="B19" s="8"/>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49" t="s">
        <v>11</v>
      </c>
      <c r="B20" s="150"/>
      <c r="C20" s="3"/>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9" t="s">
        <v>12</v>
      </c>
      <c r="B21" s="10" t="s">
        <v>13</v>
      </c>
      <c r="C21" s="3"/>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1" t="s">
        <v>14</v>
      </c>
      <c r="B22" s="6" t="s">
        <v>15</v>
      </c>
      <c r="C22" s="3"/>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1" t="s">
        <v>16</v>
      </c>
      <c r="B23" s="6" t="s">
        <v>17</v>
      </c>
      <c r="C23" s="3"/>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2"/>
      <c r="B24" s="13"/>
      <c r="C24" s="3"/>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4"/>
      <c r="B25" s="15"/>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8"/>
      <c r="B26" s="8"/>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6">
    <mergeCell ref="A20:B20"/>
    <mergeCell ref="A1:B1"/>
    <mergeCell ref="A11:B11"/>
    <mergeCell ref="A12:B12"/>
    <mergeCell ref="A13:B13"/>
    <mergeCell ref="A15:B15"/>
  </mergeCells>
  <hyperlinks>
    <hyperlink ref="A13" r:id="rId1" xr:uid="{00000000-0004-0000-0000-000000000000}"/>
    <hyperlink ref="A16" location="'Validator analysis'!A1" display="Validator analysis" xr:uid="{00000000-0004-0000-0000-000001000000}"/>
    <hyperlink ref="A17" location="'Network summary'!A1" display="Network summary" xr:uid="{00000000-0004-0000-0000-000002000000}"/>
    <hyperlink ref="A18" location="'Footprint comparisons'!A1" display="Footprint comparisons" xr:uid="{00000000-0004-0000-0000-000003000000}"/>
    <hyperlink ref="A13:B13" r:id="rId2" display="Please see here for additional documentation" xr:uid="{86523719-458C-BB4C-AB1A-33ECAC0E7BC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125"/>
  <sheetViews>
    <sheetView workbookViewId="0">
      <pane ySplit="1" topLeftCell="A243" activePane="bottomLeft" state="frozen"/>
      <selection pane="bottomLeft" activeCell="O204" sqref="O204"/>
    </sheetView>
  </sheetViews>
  <sheetFormatPr baseColWidth="10" defaultColWidth="14.5" defaultRowHeight="15.75" customHeight="1"/>
  <cols>
    <col min="1" max="1" width="33.1640625" customWidth="1"/>
  </cols>
  <sheetData>
    <row r="1" spans="1:24" ht="73" customHeight="1">
      <c r="A1" s="16" t="s">
        <v>18</v>
      </c>
      <c r="B1" s="17" t="s">
        <v>19</v>
      </c>
      <c r="C1" s="18" t="s">
        <v>20</v>
      </c>
      <c r="D1" s="19" t="s">
        <v>21</v>
      </c>
      <c r="E1" s="20" t="s">
        <v>22</v>
      </c>
      <c r="F1" s="20" t="s">
        <v>23</v>
      </c>
      <c r="G1" s="21" t="s">
        <v>24</v>
      </c>
      <c r="H1" s="18" t="s">
        <v>25</v>
      </c>
      <c r="I1" s="19" t="s">
        <v>26</v>
      </c>
      <c r="J1" s="20" t="s">
        <v>27</v>
      </c>
      <c r="K1" s="18" t="s">
        <v>28</v>
      </c>
      <c r="L1" s="22"/>
      <c r="M1" s="23"/>
      <c r="N1" s="23"/>
      <c r="O1" s="23"/>
      <c r="P1" s="23"/>
      <c r="Q1" s="23"/>
      <c r="R1" s="23"/>
      <c r="S1" s="23"/>
      <c r="T1" s="23"/>
      <c r="U1" s="23"/>
      <c r="V1" s="23"/>
      <c r="W1" s="23"/>
      <c r="X1" s="23"/>
    </row>
    <row r="2" spans="1:24" ht="15.75" customHeight="1">
      <c r="A2" s="24" t="s">
        <v>29</v>
      </c>
      <c r="B2" s="25" t="s">
        <v>30</v>
      </c>
      <c r="C2" s="5" t="s">
        <v>31</v>
      </c>
      <c r="D2" s="26">
        <v>68.599999999999994</v>
      </c>
      <c r="E2" s="27">
        <v>1</v>
      </c>
      <c r="F2" s="28">
        <f t="shared" ref="F2:F219" si="0">D2*(1-E2)</f>
        <v>0</v>
      </c>
      <c r="G2" s="29">
        <f t="shared" ref="G2:G219" si="1">IF(F2&gt;$F$224,3,IF((AND(F2&lt;=$F$224, F2&gt;=$F$226)),2,IF(F2&lt;$F$226,1)))</f>
        <v>1</v>
      </c>
      <c r="H2" s="30" t="s">
        <v>32</v>
      </c>
      <c r="I2" s="11">
        <v>227</v>
      </c>
      <c r="J2" s="31">
        <f t="shared" ref="J2:J220" si="2">I2/$I$220</f>
        <v>0.154421768707483</v>
      </c>
      <c r="K2" s="32">
        <f t="shared" ref="K2:K219" si="3">F2*J2</f>
        <v>0</v>
      </c>
      <c r="L2" s="3"/>
      <c r="M2" s="1"/>
      <c r="N2" s="1"/>
      <c r="O2" s="1"/>
      <c r="P2" s="1"/>
      <c r="Q2" s="1"/>
      <c r="R2" s="1"/>
      <c r="S2" s="1"/>
      <c r="T2" s="1"/>
      <c r="U2" s="1"/>
      <c r="V2" s="1"/>
      <c r="W2" s="1"/>
      <c r="X2" s="1"/>
    </row>
    <row r="3" spans="1:24" ht="15.75" customHeight="1">
      <c r="A3" s="33" t="s">
        <v>33</v>
      </c>
      <c r="B3" s="34" t="s">
        <v>34</v>
      </c>
      <c r="C3" s="6" t="s">
        <v>35</v>
      </c>
      <c r="D3" s="35">
        <v>311</v>
      </c>
      <c r="E3" s="36">
        <v>1</v>
      </c>
      <c r="F3" s="37">
        <f t="shared" si="0"/>
        <v>0</v>
      </c>
      <c r="G3" s="38">
        <f t="shared" si="1"/>
        <v>1</v>
      </c>
      <c r="H3" s="39" t="s">
        <v>32</v>
      </c>
      <c r="I3" s="11">
        <v>171</v>
      </c>
      <c r="J3" s="31">
        <f t="shared" si="2"/>
        <v>0.11632653061224489</v>
      </c>
      <c r="K3" s="32">
        <f t="shared" si="3"/>
        <v>0</v>
      </c>
      <c r="L3" s="3"/>
      <c r="M3" s="1"/>
      <c r="N3" s="1"/>
      <c r="O3" s="1"/>
      <c r="P3" s="1"/>
      <c r="Q3" s="1"/>
      <c r="R3" s="1"/>
      <c r="S3" s="1"/>
      <c r="T3" s="1"/>
      <c r="U3" s="1"/>
      <c r="V3" s="1"/>
      <c r="W3" s="1"/>
      <c r="X3" s="1"/>
    </row>
    <row r="4" spans="1:24" ht="15.75" customHeight="1">
      <c r="A4" s="40" t="s">
        <v>36</v>
      </c>
      <c r="B4" s="34" t="s">
        <v>37</v>
      </c>
      <c r="C4" s="6" t="s">
        <v>38</v>
      </c>
      <c r="D4" s="35">
        <v>51.1</v>
      </c>
      <c r="E4" s="41">
        <v>0</v>
      </c>
      <c r="F4" s="37">
        <f t="shared" si="0"/>
        <v>51.1</v>
      </c>
      <c r="G4" s="38">
        <f t="shared" si="1"/>
        <v>1</v>
      </c>
      <c r="H4" s="39" t="s">
        <v>32</v>
      </c>
      <c r="I4" s="11">
        <v>107</v>
      </c>
      <c r="J4" s="31">
        <f t="shared" si="2"/>
        <v>7.2789115646258506E-2</v>
      </c>
      <c r="K4" s="32">
        <f t="shared" si="3"/>
        <v>3.7195238095238099</v>
      </c>
      <c r="L4" s="3"/>
      <c r="M4" s="1"/>
      <c r="N4" s="1"/>
      <c r="O4" s="1"/>
      <c r="P4" s="1"/>
      <c r="Q4" s="1"/>
      <c r="R4" s="1"/>
      <c r="S4" s="1"/>
      <c r="T4" s="1"/>
      <c r="U4" s="1"/>
      <c r="V4" s="1"/>
      <c r="W4" s="1"/>
      <c r="X4" s="1"/>
    </row>
    <row r="5" spans="1:24" ht="15.75" customHeight="1">
      <c r="A5" s="33" t="s">
        <v>39</v>
      </c>
      <c r="B5" s="34" t="s">
        <v>40</v>
      </c>
      <c r="C5" s="6" t="s">
        <v>41</v>
      </c>
      <c r="D5" s="42">
        <v>327.7</v>
      </c>
      <c r="E5" s="41">
        <v>0</v>
      </c>
      <c r="F5" s="37">
        <f t="shared" si="0"/>
        <v>327.7</v>
      </c>
      <c r="G5" s="38">
        <f t="shared" si="1"/>
        <v>2</v>
      </c>
      <c r="H5" s="43" t="s">
        <v>42</v>
      </c>
      <c r="I5" s="11">
        <v>74</v>
      </c>
      <c r="J5" s="31">
        <f t="shared" si="2"/>
        <v>5.0340136054421766E-2</v>
      </c>
      <c r="K5" s="32">
        <f t="shared" si="3"/>
        <v>16.496462585034013</v>
      </c>
      <c r="L5" s="3"/>
      <c r="M5" s="1"/>
      <c r="N5" s="1"/>
      <c r="O5" s="1"/>
      <c r="P5" s="1"/>
      <c r="Q5" s="1"/>
      <c r="R5" s="1"/>
      <c r="S5" s="1"/>
      <c r="T5" s="1"/>
      <c r="U5" s="1"/>
      <c r="V5" s="1"/>
      <c r="W5" s="1"/>
      <c r="X5" s="1"/>
    </row>
    <row r="6" spans="1:24" ht="15.75" customHeight="1">
      <c r="A6" s="33" t="s">
        <v>43</v>
      </c>
      <c r="B6" s="34" t="s">
        <v>44</v>
      </c>
      <c r="C6" s="6" t="s">
        <v>45</v>
      </c>
      <c r="D6" s="35">
        <v>1.2</v>
      </c>
      <c r="E6" s="41">
        <v>0</v>
      </c>
      <c r="F6" s="37">
        <f t="shared" si="0"/>
        <v>1.2</v>
      </c>
      <c r="G6" s="38">
        <f t="shared" si="1"/>
        <v>1</v>
      </c>
      <c r="H6" s="43" t="s">
        <v>46</v>
      </c>
      <c r="I6" s="11">
        <v>71</v>
      </c>
      <c r="J6" s="31">
        <f t="shared" si="2"/>
        <v>4.8299319727891157E-2</v>
      </c>
      <c r="K6" s="32">
        <f t="shared" si="3"/>
        <v>5.7959183673469389E-2</v>
      </c>
      <c r="L6" s="3"/>
      <c r="M6" s="1"/>
      <c r="N6" s="1"/>
      <c r="O6" s="1"/>
      <c r="P6" s="1"/>
      <c r="Q6" s="1"/>
      <c r="R6" s="1"/>
      <c r="S6" s="1"/>
      <c r="T6" s="1"/>
      <c r="U6" s="1"/>
      <c r="V6" s="1"/>
      <c r="W6" s="1"/>
      <c r="X6" s="1"/>
    </row>
    <row r="7" spans="1:24" ht="15.75" customHeight="1">
      <c r="A7" s="33" t="s">
        <v>47</v>
      </c>
      <c r="B7" s="34" t="s">
        <v>48</v>
      </c>
      <c r="C7" s="6" t="s">
        <v>38</v>
      </c>
      <c r="D7" s="35">
        <v>51.1</v>
      </c>
      <c r="E7" s="41">
        <v>0</v>
      </c>
      <c r="F7" s="37">
        <f t="shared" si="0"/>
        <v>51.1</v>
      </c>
      <c r="G7" s="38">
        <f t="shared" si="1"/>
        <v>1</v>
      </c>
      <c r="H7" s="39" t="s">
        <v>32</v>
      </c>
      <c r="I7" s="11">
        <v>58</v>
      </c>
      <c r="J7" s="31">
        <f t="shared" si="2"/>
        <v>3.9455782312925167E-2</v>
      </c>
      <c r="K7" s="32">
        <f t="shared" si="3"/>
        <v>2.0161904761904759</v>
      </c>
      <c r="L7" s="3"/>
      <c r="M7" s="1"/>
      <c r="N7" s="1"/>
      <c r="O7" s="1"/>
      <c r="P7" s="1"/>
      <c r="Q7" s="1"/>
      <c r="R7" s="1"/>
      <c r="S7" s="1"/>
      <c r="T7" s="1"/>
      <c r="U7" s="1"/>
      <c r="V7" s="1"/>
      <c r="W7" s="1"/>
      <c r="X7" s="1"/>
    </row>
    <row r="8" spans="1:24" ht="15.75" customHeight="1">
      <c r="A8" s="33" t="s">
        <v>49</v>
      </c>
      <c r="B8" s="34" t="s">
        <v>50</v>
      </c>
      <c r="C8" s="6" t="s">
        <v>35</v>
      </c>
      <c r="D8" s="35">
        <v>311</v>
      </c>
      <c r="E8" s="41">
        <v>0</v>
      </c>
      <c r="F8" s="37">
        <f t="shared" si="0"/>
        <v>311</v>
      </c>
      <c r="G8" s="38">
        <f t="shared" si="1"/>
        <v>2</v>
      </c>
      <c r="H8" s="39" t="s">
        <v>32</v>
      </c>
      <c r="I8" s="11">
        <v>57</v>
      </c>
      <c r="J8" s="31">
        <f t="shared" si="2"/>
        <v>3.8775510204081633E-2</v>
      </c>
      <c r="K8" s="32">
        <f t="shared" si="3"/>
        <v>12.059183673469388</v>
      </c>
      <c r="L8" s="3"/>
      <c r="M8" s="1"/>
      <c r="N8" s="1"/>
      <c r="O8" s="1"/>
      <c r="P8" s="1"/>
      <c r="Q8" s="1"/>
      <c r="R8" s="1"/>
      <c r="S8" s="1"/>
      <c r="T8" s="1"/>
      <c r="U8" s="1"/>
      <c r="V8" s="1"/>
      <c r="W8" s="1"/>
      <c r="X8" s="1"/>
    </row>
    <row r="9" spans="1:24" ht="15.75" customHeight="1">
      <c r="A9" s="40" t="s">
        <v>51</v>
      </c>
      <c r="B9" s="34" t="s">
        <v>52</v>
      </c>
      <c r="C9" s="6" t="s">
        <v>53</v>
      </c>
      <c r="D9" s="42">
        <v>397.1</v>
      </c>
      <c r="E9" s="41">
        <v>0</v>
      </c>
      <c r="F9" s="37">
        <f t="shared" si="0"/>
        <v>397.1</v>
      </c>
      <c r="G9" s="38">
        <f t="shared" si="1"/>
        <v>2</v>
      </c>
      <c r="H9" s="43" t="s">
        <v>42</v>
      </c>
      <c r="I9" s="11">
        <v>43</v>
      </c>
      <c r="J9" s="31">
        <f t="shared" si="2"/>
        <v>2.9251700680272108E-2</v>
      </c>
      <c r="K9" s="32">
        <f t="shared" si="3"/>
        <v>11.615850340136054</v>
      </c>
      <c r="L9" s="3"/>
      <c r="M9" s="1"/>
      <c r="N9" s="1"/>
      <c r="O9" s="1"/>
      <c r="P9" s="1"/>
      <c r="Q9" s="1"/>
      <c r="R9" s="1"/>
      <c r="S9" s="1"/>
      <c r="T9" s="1"/>
      <c r="U9" s="1"/>
      <c r="V9" s="1"/>
      <c r="W9" s="1"/>
      <c r="X9" s="1"/>
    </row>
    <row r="10" spans="1:24" ht="15.75" customHeight="1">
      <c r="A10" s="33" t="s">
        <v>54</v>
      </c>
      <c r="B10" s="34" t="s">
        <v>40</v>
      </c>
      <c r="C10" s="6" t="s">
        <v>41</v>
      </c>
      <c r="D10" s="42">
        <v>327.7</v>
      </c>
      <c r="E10" s="41">
        <v>0</v>
      </c>
      <c r="F10" s="37">
        <f t="shared" si="0"/>
        <v>327.7</v>
      </c>
      <c r="G10" s="38">
        <f t="shared" si="1"/>
        <v>2</v>
      </c>
      <c r="H10" s="43" t="s">
        <v>42</v>
      </c>
      <c r="I10" s="11">
        <v>42</v>
      </c>
      <c r="J10" s="31">
        <f t="shared" si="2"/>
        <v>2.8571428571428571E-2</v>
      </c>
      <c r="K10" s="32">
        <f t="shared" si="3"/>
        <v>9.362857142857143</v>
      </c>
      <c r="L10" s="3"/>
      <c r="M10" s="1"/>
      <c r="N10" s="1"/>
      <c r="O10" s="1"/>
      <c r="P10" s="1"/>
      <c r="Q10" s="1"/>
      <c r="R10" s="1"/>
      <c r="S10" s="1"/>
      <c r="T10" s="1"/>
      <c r="U10" s="1"/>
      <c r="V10" s="1"/>
      <c r="W10" s="1"/>
      <c r="X10" s="1"/>
    </row>
    <row r="11" spans="1:24" ht="15.75" customHeight="1">
      <c r="A11" s="33" t="s">
        <v>55</v>
      </c>
      <c r="B11" s="34" t="s">
        <v>56</v>
      </c>
      <c r="C11" s="6" t="s">
        <v>38</v>
      </c>
      <c r="D11" s="35">
        <v>51.1</v>
      </c>
      <c r="E11" s="41">
        <v>0</v>
      </c>
      <c r="F11" s="37">
        <f t="shared" si="0"/>
        <v>51.1</v>
      </c>
      <c r="G11" s="38">
        <f t="shared" si="1"/>
        <v>1</v>
      </c>
      <c r="H11" s="39" t="s">
        <v>32</v>
      </c>
      <c r="I11" s="11">
        <v>40</v>
      </c>
      <c r="J11" s="31">
        <f t="shared" si="2"/>
        <v>2.7210884353741496E-2</v>
      </c>
      <c r="K11" s="32">
        <f t="shared" si="3"/>
        <v>1.3904761904761904</v>
      </c>
      <c r="L11" s="3"/>
      <c r="M11" s="1"/>
      <c r="N11" s="1"/>
      <c r="O11" s="1"/>
      <c r="P11" s="1"/>
      <c r="Q11" s="1"/>
      <c r="R11" s="1"/>
      <c r="S11" s="1"/>
      <c r="T11" s="1"/>
      <c r="U11" s="1"/>
      <c r="V11" s="1"/>
      <c r="W11" s="1"/>
      <c r="X11" s="1"/>
    </row>
    <row r="12" spans="1:24" ht="15" customHeight="1">
      <c r="A12" s="40" t="s">
        <v>57</v>
      </c>
      <c r="B12" s="34" t="s">
        <v>58</v>
      </c>
      <c r="C12" s="6" t="s">
        <v>59</v>
      </c>
      <c r="D12" s="35">
        <v>228</v>
      </c>
      <c r="E12" s="41">
        <v>0</v>
      </c>
      <c r="F12" s="37">
        <f t="shared" si="0"/>
        <v>228</v>
      </c>
      <c r="G12" s="38">
        <f t="shared" si="1"/>
        <v>1</v>
      </c>
      <c r="H12" s="39" t="s">
        <v>32</v>
      </c>
      <c r="I12" s="11">
        <v>37</v>
      </c>
      <c r="J12" s="31">
        <f t="shared" si="2"/>
        <v>2.5170068027210883E-2</v>
      </c>
      <c r="K12" s="32">
        <f t="shared" si="3"/>
        <v>5.7387755102040812</v>
      </c>
      <c r="L12" s="3"/>
      <c r="M12" s="1"/>
      <c r="N12" s="1"/>
      <c r="O12" s="1"/>
      <c r="P12" s="1"/>
      <c r="Q12" s="1"/>
      <c r="R12" s="1"/>
      <c r="S12" s="1"/>
      <c r="T12" s="1"/>
      <c r="U12" s="1"/>
      <c r="V12" s="1"/>
      <c r="W12" s="1"/>
      <c r="X12" s="1"/>
    </row>
    <row r="13" spans="1:24" ht="15.75" customHeight="1">
      <c r="A13" s="40" t="s">
        <v>60</v>
      </c>
      <c r="B13" s="34" t="s">
        <v>61</v>
      </c>
      <c r="C13" s="6" t="s">
        <v>62</v>
      </c>
      <c r="D13" s="35">
        <v>709.8</v>
      </c>
      <c r="E13" s="41">
        <v>0</v>
      </c>
      <c r="F13" s="37">
        <f t="shared" si="0"/>
        <v>709.8</v>
      </c>
      <c r="G13" s="38">
        <f t="shared" si="1"/>
        <v>3</v>
      </c>
      <c r="H13" s="39" t="s">
        <v>32</v>
      </c>
      <c r="I13" s="11">
        <v>32</v>
      </c>
      <c r="J13" s="31">
        <f t="shared" si="2"/>
        <v>2.1768707482993196E-2</v>
      </c>
      <c r="K13" s="32">
        <f t="shared" si="3"/>
        <v>15.45142857142857</v>
      </c>
      <c r="L13" s="3"/>
      <c r="M13" s="1"/>
      <c r="N13" s="1"/>
      <c r="O13" s="1"/>
      <c r="P13" s="1"/>
      <c r="Q13" s="1"/>
      <c r="R13" s="1"/>
      <c r="S13" s="1"/>
      <c r="T13" s="1"/>
      <c r="U13" s="1"/>
      <c r="V13" s="1"/>
      <c r="W13" s="1"/>
      <c r="X13" s="1"/>
    </row>
    <row r="14" spans="1:24" ht="15.75" customHeight="1">
      <c r="A14" s="40" t="s">
        <v>63</v>
      </c>
      <c r="B14" s="34" t="s">
        <v>64</v>
      </c>
      <c r="C14" s="6" t="s">
        <v>65</v>
      </c>
      <c r="D14" s="35">
        <v>278.60000000000002</v>
      </c>
      <c r="E14" s="41">
        <v>0</v>
      </c>
      <c r="F14" s="37">
        <f t="shared" si="0"/>
        <v>278.60000000000002</v>
      </c>
      <c r="G14" s="38">
        <f t="shared" si="1"/>
        <v>2</v>
      </c>
      <c r="H14" s="39" t="s">
        <v>32</v>
      </c>
      <c r="I14" s="11">
        <v>30</v>
      </c>
      <c r="J14" s="31">
        <f t="shared" si="2"/>
        <v>2.0408163265306121E-2</v>
      </c>
      <c r="K14" s="32">
        <f t="shared" si="3"/>
        <v>5.6857142857142859</v>
      </c>
      <c r="L14" s="3"/>
      <c r="M14" s="1"/>
      <c r="N14" s="1"/>
      <c r="O14" s="1"/>
      <c r="P14" s="1"/>
      <c r="Q14" s="1"/>
      <c r="R14" s="1"/>
      <c r="S14" s="1"/>
      <c r="T14" s="1"/>
      <c r="U14" s="1"/>
      <c r="V14" s="1"/>
      <c r="W14" s="1"/>
      <c r="X14" s="1"/>
    </row>
    <row r="15" spans="1:24" ht="15.75" customHeight="1">
      <c r="A15" s="40" t="s">
        <v>66</v>
      </c>
      <c r="B15" s="34" t="s">
        <v>67</v>
      </c>
      <c r="C15" s="6" t="s">
        <v>68</v>
      </c>
      <c r="D15" s="42">
        <v>723</v>
      </c>
      <c r="E15" s="41">
        <v>0</v>
      </c>
      <c r="F15" s="37">
        <f t="shared" si="0"/>
        <v>723</v>
      </c>
      <c r="G15" s="38">
        <f t="shared" si="1"/>
        <v>3</v>
      </c>
      <c r="H15" s="43" t="s">
        <v>42</v>
      </c>
      <c r="I15" s="11">
        <v>27</v>
      </c>
      <c r="J15" s="31">
        <f t="shared" si="2"/>
        <v>1.8367346938775512E-2</v>
      </c>
      <c r="K15" s="32">
        <f t="shared" si="3"/>
        <v>13.279591836734696</v>
      </c>
      <c r="L15" s="3"/>
      <c r="M15" s="1"/>
      <c r="N15" s="1"/>
      <c r="O15" s="1"/>
      <c r="P15" s="1"/>
      <c r="Q15" s="1"/>
      <c r="R15" s="1"/>
      <c r="S15" s="1"/>
      <c r="T15" s="1"/>
      <c r="U15" s="1"/>
      <c r="V15" s="1"/>
      <c r="W15" s="1"/>
      <c r="X15" s="1"/>
    </row>
    <row r="16" spans="1:24" ht="15.75" customHeight="1">
      <c r="A16" s="40" t="s">
        <v>69</v>
      </c>
      <c r="B16" s="34" t="s">
        <v>70</v>
      </c>
      <c r="C16" s="6" t="s">
        <v>71</v>
      </c>
      <c r="D16" s="35">
        <v>496</v>
      </c>
      <c r="E16" s="41">
        <v>0</v>
      </c>
      <c r="F16" s="37">
        <f t="shared" si="0"/>
        <v>496</v>
      </c>
      <c r="G16" s="38">
        <f t="shared" si="1"/>
        <v>2</v>
      </c>
      <c r="H16" s="43" t="s">
        <v>72</v>
      </c>
      <c r="I16" s="11">
        <v>22</v>
      </c>
      <c r="J16" s="31">
        <f t="shared" si="2"/>
        <v>1.4965986394557823E-2</v>
      </c>
      <c r="K16" s="32">
        <f t="shared" si="3"/>
        <v>7.4231292517006802</v>
      </c>
      <c r="L16" s="3"/>
      <c r="M16" s="1"/>
      <c r="N16" s="1"/>
      <c r="O16" s="1"/>
      <c r="P16" s="1"/>
      <c r="Q16" s="1"/>
      <c r="R16" s="1"/>
      <c r="S16" s="1"/>
      <c r="T16" s="1"/>
      <c r="U16" s="1"/>
      <c r="V16" s="1"/>
      <c r="W16" s="1"/>
      <c r="X16" s="1"/>
    </row>
    <row r="17" spans="1:24" ht="15.75" customHeight="1">
      <c r="A17" s="40" t="s">
        <v>73</v>
      </c>
      <c r="B17" s="34" t="s">
        <v>74</v>
      </c>
      <c r="C17" s="6" t="s">
        <v>75</v>
      </c>
      <c r="D17" s="42">
        <v>175.3</v>
      </c>
      <c r="E17" s="41">
        <v>0</v>
      </c>
      <c r="F17" s="37">
        <f t="shared" si="0"/>
        <v>175.3</v>
      </c>
      <c r="G17" s="38">
        <f t="shared" si="1"/>
        <v>1</v>
      </c>
      <c r="H17" s="43" t="s">
        <v>42</v>
      </c>
      <c r="I17" s="11">
        <v>20</v>
      </c>
      <c r="J17" s="31">
        <f t="shared" si="2"/>
        <v>1.3605442176870748E-2</v>
      </c>
      <c r="K17" s="32">
        <f t="shared" si="3"/>
        <v>2.3850340136054422</v>
      </c>
      <c r="L17" s="3"/>
      <c r="M17" s="1"/>
      <c r="N17" s="1"/>
      <c r="O17" s="1"/>
      <c r="P17" s="1"/>
      <c r="Q17" s="1"/>
      <c r="R17" s="1"/>
      <c r="S17" s="1"/>
      <c r="T17" s="1"/>
      <c r="U17" s="1"/>
      <c r="V17" s="1"/>
      <c r="W17" s="1"/>
      <c r="X17" s="1"/>
    </row>
    <row r="18" spans="1:24" ht="15.75" customHeight="1">
      <c r="A18" s="40" t="s">
        <v>76</v>
      </c>
      <c r="B18" s="34" t="s">
        <v>77</v>
      </c>
      <c r="C18" s="6" t="s">
        <v>78</v>
      </c>
      <c r="D18" s="42">
        <v>335.2</v>
      </c>
      <c r="E18" s="41">
        <v>0</v>
      </c>
      <c r="F18" s="37">
        <f t="shared" si="0"/>
        <v>335.2</v>
      </c>
      <c r="G18" s="38">
        <f t="shared" si="1"/>
        <v>2</v>
      </c>
      <c r="H18" s="43" t="s">
        <v>42</v>
      </c>
      <c r="I18" s="11">
        <v>20</v>
      </c>
      <c r="J18" s="31">
        <f t="shared" si="2"/>
        <v>1.3605442176870748E-2</v>
      </c>
      <c r="K18" s="32">
        <f t="shared" si="3"/>
        <v>4.5605442176870747</v>
      </c>
      <c r="L18" s="3"/>
      <c r="M18" s="1"/>
      <c r="N18" s="1"/>
      <c r="O18" s="1"/>
      <c r="P18" s="1"/>
      <c r="Q18" s="1"/>
      <c r="R18" s="1"/>
      <c r="S18" s="1"/>
      <c r="T18" s="1"/>
      <c r="U18" s="1"/>
      <c r="V18" s="1"/>
      <c r="W18" s="1"/>
      <c r="X18" s="1"/>
    </row>
    <row r="19" spans="1:24" ht="15.75" customHeight="1">
      <c r="A19" s="40" t="s">
        <v>79</v>
      </c>
      <c r="B19" s="34" t="s">
        <v>80</v>
      </c>
      <c r="C19" s="6" t="s">
        <v>35</v>
      </c>
      <c r="D19" s="35">
        <v>311</v>
      </c>
      <c r="E19" s="41">
        <v>0</v>
      </c>
      <c r="F19" s="37">
        <f t="shared" si="0"/>
        <v>311</v>
      </c>
      <c r="G19" s="38">
        <f t="shared" si="1"/>
        <v>2</v>
      </c>
      <c r="H19" s="39" t="s">
        <v>32</v>
      </c>
      <c r="I19" s="11">
        <v>15</v>
      </c>
      <c r="J19" s="31">
        <f t="shared" si="2"/>
        <v>1.020408163265306E-2</v>
      </c>
      <c r="K19" s="32">
        <f t="shared" si="3"/>
        <v>3.1734693877551017</v>
      </c>
      <c r="L19" s="3"/>
      <c r="M19" s="1"/>
      <c r="N19" s="1"/>
      <c r="O19" s="1"/>
      <c r="P19" s="1"/>
      <c r="Q19" s="1"/>
      <c r="R19" s="1"/>
      <c r="S19" s="1"/>
      <c r="T19" s="1"/>
      <c r="U19" s="1"/>
      <c r="V19" s="1"/>
      <c r="W19" s="1"/>
      <c r="X19" s="1"/>
    </row>
    <row r="20" spans="1:24" ht="15.75" customHeight="1">
      <c r="A20" s="40" t="s">
        <v>81</v>
      </c>
      <c r="B20" s="34" t="s">
        <v>74</v>
      </c>
      <c r="C20" s="6" t="s">
        <v>75</v>
      </c>
      <c r="D20" s="42">
        <v>175.3</v>
      </c>
      <c r="E20" s="41">
        <v>0</v>
      </c>
      <c r="F20" s="37">
        <f t="shared" si="0"/>
        <v>175.3</v>
      </c>
      <c r="G20" s="38">
        <f t="shared" si="1"/>
        <v>1</v>
      </c>
      <c r="H20" s="43" t="s">
        <v>42</v>
      </c>
      <c r="I20" s="11">
        <v>11</v>
      </c>
      <c r="J20" s="31">
        <f t="shared" si="2"/>
        <v>7.4829931972789114E-3</v>
      </c>
      <c r="K20" s="32">
        <f t="shared" si="3"/>
        <v>1.3117687074829933</v>
      </c>
      <c r="L20" s="3"/>
      <c r="M20" s="1"/>
      <c r="N20" s="1"/>
      <c r="O20" s="1"/>
      <c r="P20" s="1"/>
      <c r="Q20" s="1"/>
      <c r="R20" s="1"/>
      <c r="S20" s="1"/>
      <c r="T20" s="1"/>
      <c r="U20" s="1"/>
      <c r="V20" s="1"/>
      <c r="W20" s="1"/>
      <c r="X20" s="1"/>
    </row>
    <row r="21" spans="1:24" ht="15.75" customHeight="1">
      <c r="A21" s="33" t="s">
        <v>82</v>
      </c>
      <c r="B21" s="34" t="s">
        <v>83</v>
      </c>
      <c r="C21" s="6" t="s">
        <v>35</v>
      </c>
      <c r="D21" s="35">
        <v>311</v>
      </c>
      <c r="E21" s="41">
        <v>0</v>
      </c>
      <c r="F21" s="37">
        <f t="shared" si="0"/>
        <v>311</v>
      </c>
      <c r="G21" s="38">
        <f t="shared" si="1"/>
        <v>2</v>
      </c>
      <c r="H21" s="39" t="s">
        <v>32</v>
      </c>
      <c r="I21" s="11">
        <v>9</v>
      </c>
      <c r="J21" s="31">
        <f t="shared" si="2"/>
        <v>6.1224489795918364E-3</v>
      </c>
      <c r="K21" s="32">
        <f t="shared" si="3"/>
        <v>1.9040816326530612</v>
      </c>
      <c r="L21" s="3"/>
      <c r="M21" s="1"/>
      <c r="N21" s="1"/>
      <c r="O21" s="1"/>
      <c r="P21" s="1"/>
      <c r="Q21" s="1"/>
      <c r="R21" s="1"/>
      <c r="S21" s="1"/>
      <c r="T21" s="1"/>
      <c r="U21" s="1"/>
      <c r="V21" s="1"/>
      <c r="W21" s="1"/>
      <c r="X21" s="1"/>
    </row>
    <row r="22" spans="1:24" ht="15.75" customHeight="1">
      <c r="A22" s="44" t="s">
        <v>84</v>
      </c>
      <c r="B22" s="45" t="s">
        <v>85</v>
      </c>
      <c r="C22" s="6" t="s">
        <v>86</v>
      </c>
      <c r="D22" s="42">
        <v>246.9</v>
      </c>
      <c r="E22" s="41">
        <v>0</v>
      </c>
      <c r="F22" s="37">
        <f t="shared" si="0"/>
        <v>246.9</v>
      </c>
      <c r="G22" s="38">
        <f t="shared" si="1"/>
        <v>1</v>
      </c>
      <c r="H22" s="43" t="s">
        <v>42</v>
      </c>
      <c r="I22" s="11">
        <v>9</v>
      </c>
      <c r="J22" s="31">
        <f t="shared" si="2"/>
        <v>6.1224489795918364E-3</v>
      </c>
      <c r="K22" s="32">
        <f t="shared" si="3"/>
        <v>1.5116326530612245</v>
      </c>
      <c r="L22" s="3"/>
      <c r="M22" s="1"/>
      <c r="N22" s="1"/>
      <c r="O22" s="1"/>
      <c r="P22" s="1"/>
      <c r="Q22" s="1"/>
      <c r="R22" s="1"/>
      <c r="S22" s="1"/>
      <c r="T22" s="1"/>
      <c r="U22" s="1"/>
      <c r="V22" s="1"/>
      <c r="W22" s="1"/>
      <c r="X22" s="1"/>
    </row>
    <row r="23" spans="1:24" ht="15.75" customHeight="1">
      <c r="A23" s="44" t="s">
        <v>87</v>
      </c>
      <c r="B23" s="34" t="s">
        <v>88</v>
      </c>
      <c r="C23" s="6" t="s">
        <v>89</v>
      </c>
      <c r="D23" s="35">
        <v>375</v>
      </c>
      <c r="E23" s="41">
        <v>0</v>
      </c>
      <c r="F23" s="37">
        <f t="shared" si="0"/>
        <v>375</v>
      </c>
      <c r="G23" s="38">
        <f t="shared" si="1"/>
        <v>2</v>
      </c>
      <c r="H23" s="43" t="s">
        <v>90</v>
      </c>
      <c r="I23" s="11">
        <v>8</v>
      </c>
      <c r="J23" s="31">
        <f t="shared" si="2"/>
        <v>5.4421768707482989E-3</v>
      </c>
      <c r="K23" s="32">
        <f t="shared" si="3"/>
        <v>2.0408163265306123</v>
      </c>
      <c r="L23" s="3"/>
      <c r="M23" s="1"/>
      <c r="N23" s="1"/>
      <c r="O23" s="1"/>
      <c r="P23" s="1"/>
      <c r="Q23" s="1"/>
      <c r="R23" s="1"/>
      <c r="S23" s="1"/>
      <c r="T23" s="1"/>
      <c r="U23" s="1"/>
      <c r="V23" s="1"/>
      <c r="W23" s="1"/>
      <c r="X23" s="1"/>
    </row>
    <row r="24" spans="1:24" ht="15.75" customHeight="1">
      <c r="A24" s="40" t="s">
        <v>91</v>
      </c>
      <c r="B24" s="34" t="s">
        <v>88</v>
      </c>
      <c r="C24" s="6" t="s">
        <v>89</v>
      </c>
      <c r="D24" s="35">
        <v>375</v>
      </c>
      <c r="E24" s="41">
        <v>0</v>
      </c>
      <c r="F24" s="37">
        <f t="shared" si="0"/>
        <v>375</v>
      </c>
      <c r="G24" s="38">
        <f t="shared" si="1"/>
        <v>2</v>
      </c>
      <c r="H24" s="43" t="s">
        <v>90</v>
      </c>
      <c r="I24" s="11">
        <v>8</v>
      </c>
      <c r="J24" s="31">
        <f t="shared" si="2"/>
        <v>5.4421768707482989E-3</v>
      </c>
      <c r="K24" s="32">
        <f t="shared" si="3"/>
        <v>2.0408163265306123</v>
      </c>
      <c r="L24" s="3"/>
      <c r="M24" s="1"/>
      <c r="N24" s="1"/>
      <c r="O24" s="1"/>
      <c r="P24" s="1"/>
      <c r="Q24" s="1"/>
      <c r="R24" s="1"/>
      <c r="S24" s="1"/>
      <c r="T24" s="1"/>
      <c r="U24" s="1"/>
      <c r="V24" s="1"/>
      <c r="W24" s="1"/>
      <c r="X24" s="1"/>
    </row>
    <row r="25" spans="1:24" ht="15.75" customHeight="1">
      <c r="A25" s="40" t="s">
        <v>92</v>
      </c>
      <c r="B25" s="34" t="s">
        <v>93</v>
      </c>
      <c r="C25" s="6" t="s">
        <v>94</v>
      </c>
      <c r="D25" s="35">
        <v>299.5</v>
      </c>
      <c r="E25" s="41">
        <v>0</v>
      </c>
      <c r="F25" s="37">
        <f t="shared" si="0"/>
        <v>299.5</v>
      </c>
      <c r="G25" s="38">
        <f t="shared" si="1"/>
        <v>2</v>
      </c>
      <c r="H25" s="39" t="s">
        <v>32</v>
      </c>
      <c r="I25" s="11">
        <v>7</v>
      </c>
      <c r="J25" s="31">
        <f t="shared" si="2"/>
        <v>4.7619047619047623E-3</v>
      </c>
      <c r="K25" s="32">
        <f t="shared" si="3"/>
        <v>1.4261904761904762</v>
      </c>
      <c r="L25" s="3"/>
      <c r="M25" s="1"/>
      <c r="N25" s="1"/>
      <c r="O25" s="1"/>
      <c r="P25" s="1"/>
      <c r="Q25" s="1"/>
      <c r="R25" s="1"/>
      <c r="S25" s="1"/>
      <c r="T25" s="1"/>
      <c r="U25" s="1"/>
      <c r="V25" s="1"/>
      <c r="W25" s="1"/>
      <c r="X25" s="1"/>
    </row>
    <row r="26" spans="1:24" ht="15.75" customHeight="1">
      <c r="A26" s="40" t="s">
        <v>95</v>
      </c>
      <c r="B26" s="34" t="s">
        <v>96</v>
      </c>
      <c r="C26" s="6" t="s">
        <v>97</v>
      </c>
      <c r="D26" s="42">
        <v>561.6</v>
      </c>
      <c r="E26" s="41">
        <v>0</v>
      </c>
      <c r="F26" s="37">
        <f t="shared" si="0"/>
        <v>561.6</v>
      </c>
      <c r="G26" s="38">
        <f t="shared" si="1"/>
        <v>3</v>
      </c>
      <c r="H26" s="43" t="s">
        <v>42</v>
      </c>
      <c r="I26" s="11">
        <v>7</v>
      </c>
      <c r="J26" s="31">
        <f t="shared" si="2"/>
        <v>4.7619047619047623E-3</v>
      </c>
      <c r="K26" s="32">
        <f t="shared" si="3"/>
        <v>2.6742857142857148</v>
      </c>
      <c r="L26" s="3"/>
      <c r="M26" s="1"/>
      <c r="N26" s="1"/>
      <c r="O26" s="1"/>
      <c r="P26" s="1"/>
      <c r="Q26" s="1"/>
      <c r="R26" s="1"/>
      <c r="S26" s="1"/>
      <c r="T26" s="1"/>
      <c r="U26" s="1"/>
      <c r="V26" s="1"/>
      <c r="W26" s="1"/>
      <c r="X26" s="1"/>
    </row>
    <row r="27" spans="1:24" ht="15.75" customHeight="1">
      <c r="A27" s="40" t="s">
        <v>98</v>
      </c>
      <c r="B27" s="34" t="s">
        <v>58</v>
      </c>
      <c r="C27" s="6" t="s">
        <v>59</v>
      </c>
      <c r="D27" s="35">
        <v>228</v>
      </c>
      <c r="E27" s="41">
        <v>0</v>
      </c>
      <c r="F27" s="37">
        <f t="shared" si="0"/>
        <v>228</v>
      </c>
      <c r="G27" s="38">
        <f t="shared" si="1"/>
        <v>1</v>
      </c>
      <c r="H27" s="39" t="s">
        <v>32</v>
      </c>
      <c r="I27" s="11">
        <v>6</v>
      </c>
      <c r="J27" s="31">
        <f t="shared" si="2"/>
        <v>4.0816326530612249E-3</v>
      </c>
      <c r="K27" s="32">
        <f t="shared" si="3"/>
        <v>0.93061224489795924</v>
      </c>
      <c r="L27" s="3"/>
      <c r="M27" s="1"/>
      <c r="N27" s="1"/>
      <c r="O27" s="1"/>
      <c r="P27" s="1"/>
      <c r="Q27" s="1"/>
      <c r="R27" s="1"/>
      <c r="S27" s="1"/>
      <c r="T27" s="1"/>
      <c r="U27" s="1"/>
      <c r="V27" s="1"/>
      <c r="W27" s="1"/>
      <c r="X27" s="1"/>
    </row>
    <row r="28" spans="1:24" ht="15.75" customHeight="1">
      <c r="A28" s="44" t="s">
        <v>99</v>
      </c>
      <c r="B28" s="34" t="s">
        <v>88</v>
      </c>
      <c r="C28" s="6" t="s">
        <v>89</v>
      </c>
      <c r="D28" s="35">
        <v>375</v>
      </c>
      <c r="E28" s="41">
        <v>0</v>
      </c>
      <c r="F28" s="37">
        <f t="shared" si="0"/>
        <v>375</v>
      </c>
      <c r="G28" s="38">
        <f t="shared" si="1"/>
        <v>2</v>
      </c>
      <c r="H28" s="43" t="s">
        <v>90</v>
      </c>
      <c r="I28" s="11">
        <v>6</v>
      </c>
      <c r="J28" s="31">
        <f t="shared" si="2"/>
        <v>4.0816326530612249E-3</v>
      </c>
      <c r="K28" s="32">
        <f t="shared" si="3"/>
        <v>1.5306122448979593</v>
      </c>
      <c r="L28" s="3"/>
      <c r="M28" s="1"/>
      <c r="N28" s="1"/>
      <c r="O28" s="1"/>
      <c r="P28" s="1"/>
      <c r="Q28" s="1"/>
      <c r="R28" s="1"/>
      <c r="S28" s="1"/>
      <c r="T28" s="1"/>
      <c r="U28" s="1"/>
      <c r="V28" s="1"/>
      <c r="W28" s="1"/>
      <c r="X28" s="1"/>
    </row>
    <row r="29" spans="1:24" ht="15.75" customHeight="1">
      <c r="A29" s="33" t="s">
        <v>100</v>
      </c>
      <c r="B29" s="34" t="s">
        <v>101</v>
      </c>
      <c r="C29" s="6" t="s">
        <v>102</v>
      </c>
      <c r="D29" s="35">
        <v>324</v>
      </c>
      <c r="E29" s="41">
        <v>0</v>
      </c>
      <c r="F29" s="37">
        <f t="shared" si="0"/>
        <v>324</v>
      </c>
      <c r="G29" s="38">
        <f t="shared" si="1"/>
        <v>2</v>
      </c>
      <c r="H29" s="43" t="s">
        <v>42</v>
      </c>
      <c r="I29" s="11">
        <v>6</v>
      </c>
      <c r="J29" s="31">
        <f t="shared" si="2"/>
        <v>4.0816326530612249E-3</v>
      </c>
      <c r="K29" s="32">
        <f t="shared" si="3"/>
        <v>1.3224489795918368</v>
      </c>
      <c r="L29" s="3"/>
      <c r="M29" s="1"/>
      <c r="N29" s="1"/>
      <c r="O29" s="1"/>
      <c r="P29" s="1"/>
      <c r="Q29" s="1"/>
      <c r="R29" s="1"/>
      <c r="S29" s="1"/>
      <c r="T29" s="1"/>
      <c r="U29" s="1"/>
      <c r="V29" s="1"/>
      <c r="W29" s="1"/>
      <c r="X29" s="1"/>
    </row>
    <row r="30" spans="1:24" ht="15.75" customHeight="1">
      <c r="A30" s="46" t="s">
        <v>103</v>
      </c>
      <c r="B30" s="45" t="s">
        <v>104</v>
      </c>
      <c r="C30" s="6" t="s">
        <v>105</v>
      </c>
      <c r="D30" s="42">
        <v>413.4</v>
      </c>
      <c r="E30" s="41">
        <v>0</v>
      </c>
      <c r="F30" s="37">
        <f t="shared" si="0"/>
        <v>413.4</v>
      </c>
      <c r="G30" s="38">
        <f t="shared" si="1"/>
        <v>2</v>
      </c>
      <c r="H30" s="43" t="s">
        <v>42</v>
      </c>
      <c r="I30" s="11">
        <v>6</v>
      </c>
      <c r="J30" s="31">
        <f t="shared" si="2"/>
        <v>4.0816326530612249E-3</v>
      </c>
      <c r="K30" s="32">
        <f t="shared" si="3"/>
        <v>1.6873469387755102</v>
      </c>
      <c r="L30" s="3"/>
      <c r="M30" s="1"/>
      <c r="N30" s="1"/>
      <c r="O30" s="1"/>
      <c r="P30" s="1"/>
      <c r="Q30" s="1"/>
      <c r="R30" s="1"/>
      <c r="S30" s="1"/>
      <c r="T30" s="1"/>
      <c r="U30" s="1"/>
      <c r="V30" s="1"/>
      <c r="W30" s="1"/>
      <c r="X30" s="1"/>
    </row>
    <row r="31" spans="1:24" ht="15.75" customHeight="1">
      <c r="A31" s="46" t="s">
        <v>106</v>
      </c>
      <c r="B31" s="45" t="s">
        <v>107</v>
      </c>
      <c r="C31" s="6" t="s">
        <v>68</v>
      </c>
      <c r="D31" s="42">
        <v>723</v>
      </c>
      <c r="E31" s="41">
        <v>0</v>
      </c>
      <c r="F31" s="37">
        <f t="shared" si="0"/>
        <v>723</v>
      </c>
      <c r="G31" s="38">
        <f t="shared" si="1"/>
        <v>3</v>
      </c>
      <c r="H31" s="43" t="s">
        <v>42</v>
      </c>
      <c r="I31" s="11">
        <v>6</v>
      </c>
      <c r="J31" s="31">
        <f t="shared" si="2"/>
        <v>4.0816326530612249E-3</v>
      </c>
      <c r="K31" s="32">
        <f t="shared" si="3"/>
        <v>2.9510204081632656</v>
      </c>
      <c r="L31" s="3"/>
      <c r="M31" s="1"/>
      <c r="N31" s="1"/>
      <c r="O31" s="1"/>
      <c r="P31" s="1"/>
      <c r="Q31" s="1"/>
      <c r="R31" s="1"/>
      <c r="S31" s="1"/>
      <c r="T31" s="1"/>
      <c r="U31" s="1"/>
      <c r="V31" s="1"/>
      <c r="W31" s="1"/>
      <c r="X31" s="1"/>
    </row>
    <row r="32" spans="1:24" ht="15.75" customHeight="1">
      <c r="A32" s="46" t="s">
        <v>108</v>
      </c>
      <c r="B32" s="45" t="s">
        <v>109</v>
      </c>
      <c r="C32" s="6" t="s">
        <v>68</v>
      </c>
      <c r="D32" s="42">
        <v>723</v>
      </c>
      <c r="E32" s="41">
        <v>0</v>
      </c>
      <c r="F32" s="37">
        <f t="shared" si="0"/>
        <v>723</v>
      </c>
      <c r="G32" s="38">
        <f t="shared" si="1"/>
        <v>3</v>
      </c>
      <c r="H32" s="43" t="s">
        <v>42</v>
      </c>
      <c r="I32" s="11">
        <v>6</v>
      </c>
      <c r="J32" s="31">
        <f t="shared" si="2"/>
        <v>4.0816326530612249E-3</v>
      </c>
      <c r="K32" s="32">
        <f t="shared" si="3"/>
        <v>2.9510204081632656</v>
      </c>
      <c r="L32" s="3"/>
      <c r="M32" s="1"/>
      <c r="N32" s="1"/>
      <c r="O32" s="1"/>
      <c r="P32" s="1"/>
      <c r="Q32" s="1"/>
      <c r="R32" s="1"/>
      <c r="S32" s="1"/>
      <c r="T32" s="1"/>
      <c r="U32" s="1"/>
      <c r="V32" s="1"/>
      <c r="W32" s="1"/>
      <c r="X32" s="1"/>
    </row>
    <row r="33" spans="1:24" ht="15.75" customHeight="1">
      <c r="A33" s="33" t="s">
        <v>110</v>
      </c>
      <c r="B33" s="34" t="s">
        <v>111</v>
      </c>
      <c r="C33" s="6" t="s">
        <v>112</v>
      </c>
      <c r="D33" s="42">
        <v>287.8</v>
      </c>
      <c r="E33" s="41">
        <v>0</v>
      </c>
      <c r="F33" s="37">
        <f t="shared" si="0"/>
        <v>287.8</v>
      </c>
      <c r="G33" s="38">
        <f t="shared" si="1"/>
        <v>2</v>
      </c>
      <c r="H33" s="43" t="s">
        <v>42</v>
      </c>
      <c r="I33" s="11">
        <v>6</v>
      </c>
      <c r="J33" s="31">
        <f t="shared" si="2"/>
        <v>4.0816326530612249E-3</v>
      </c>
      <c r="K33" s="32">
        <f t="shared" si="3"/>
        <v>1.1746938775510205</v>
      </c>
      <c r="L33" s="3"/>
      <c r="M33" s="1"/>
      <c r="N33" s="1"/>
      <c r="O33" s="1"/>
      <c r="P33" s="1"/>
      <c r="Q33" s="1"/>
      <c r="R33" s="1"/>
      <c r="S33" s="1"/>
      <c r="T33" s="1"/>
      <c r="U33" s="1"/>
      <c r="V33" s="1"/>
      <c r="W33" s="1"/>
      <c r="X33" s="1"/>
    </row>
    <row r="34" spans="1:24" ht="15.75" customHeight="1">
      <c r="A34" s="46" t="s">
        <v>113</v>
      </c>
      <c r="B34" s="34" t="s">
        <v>40</v>
      </c>
      <c r="C34" s="6" t="s">
        <v>41</v>
      </c>
      <c r="D34" s="42">
        <v>327.7</v>
      </c>
      <c r="E34" s="41">
        <v>0</v>
      </c>
      <c r="F34" s="37">
        <f t="shared" si="0"/>
        <v>327.7</v>
      </c>
      <c r="G34" s="38">
        <f t="shared" si="1"/>
        <v>2</v>
      </c>
      <c r="H34" s="43" t="s">
        <v>42</v>
      </c>
      <c r="I34" s="11">
        <v>5</v>
      </c>
      <c r="J34" s="31">
        <f t="shared" si="2"/>
        <v>3.4013605442176869E-3</v>
      </c>
      <c r="K34" s="32">
        <f t="shared" si="3"/>
        <v>1.1146258503401361</v>
      </c>
      <c r="L34" s="3"/>
      <c r="M34" s="1"/>
      <c r="N34" s="1"/>
      <c r="O34" s="1"/>
      <c r="P34" s="1"/>
      <c r="Q34" s="1"/>
      <c r="R34" s="1"/>
      <c r="S34" s="1"/>
      <c r="T34" s="1"/>
      <c r="U34" s="1"/>
      <c r="V34" s="1"/>
      <c r="W34" s="1"/>
      <c r="X34" s="1"/>
    </row>
    <row r="35" spans="1:24" ht="15.75" customHeight="1">
      <c r="A35" s="33" t="s">
        <v>114</v>
      </c>
      <c r="B35" s="34" t="s">
        <v>115</v>
      </c>
      <c r="C35" s="6" t="s">
        <v>116</v>
      </c>
      <c r="D35" s="35">
        <v>40</v>
      </c>
      <c r="E35" s="41">
        <v>0</v>
      </c>
      <c r="F35" s="37">
        <f t="shared" si="0"/>
        <v>40</v>
      </c>
      <c r="G35" s="38">
        <f t="shared" si="1"/>
        <v>1</v>
      </c>
      <c r="H35" s="43" t="s">
        <v>46</v>
      </c>
      <c r="I35" s="11">
        <v>4</v>
      </c>
      <c r="J35" s="31">
        <f t="shared" si="2"/>
        <v>2.7210884353741495E-3</v>
      </c>
      <c r="K35" s="32">
        <f t="shared" si="3"/>
        <v>0.10884353741496598</v>
      </c>
      <c r="L35" s="3"/>
      <c r="M35" s="1"/>
      <c r="N35" s="1"/>
      <c r="O35" s="1"/>
      <c r="P35" s="1"/>
      <c r="Q35" s="1"/>
      <c r="R35" s="1"/>
      <c r="S35" s="1"/>
      <c r="T35" s="1"/>
      <c r="U35" s="1"/>
      <c r="V35" s="1"/>
      <c r="W35" s="1"/>
      <c r="X35" s="1"/>
    </row>
    <row r="36" spans="1:24" ht="15.75" customHeight="1">
      <c r="A36" s="46" t="s">
        <v>117</v>
      </c>
      <c r="B36" s="34" t="s">
        <v>118</v>
      </c>
      <c r="C36" s="6" t="s">
        <v>119</v>
      </c>
      <c r="D36" s="47">
        <v>328.4</v>
      </c>
      <c r="E36" s="41">
        <v>0</v>
      </c>
      <c r="F36" s="37">
        <f t="shared" si="0"/>
        <v>328.4</v>
      </c>
      <c r="G36" s="38">
        <f t="shared" si="1"/>
        <v>2</v>
      </c>
      <c r="H36" s="39" t="s">
        <v>32</v>
      </c>
      <c r="I36" s="11">
        <v>4</v>
      </c>
      <c r="J36" s="31">
        <f t="shared" si="2"/>
        <v>2.7210884353741495E-3</v>
      </c>
      <c r="K36" s="32">
        <f t="shared" si="3"/>
        <v>0.89360544217687066</v>
      </c>
      <c r="L36" s="3"/>
      <c r="M36" s="1"/>
      <c r="N36" s="1"/>
      <c r="O36" s="1"/>
      <c r="P36" s="1"/>
      <c r="Q36" s="1"/>
      <c r="R36" s="1"/>
      <c r="S36" s="1"/>
      <c r="T36" s="1"/>
      <c r="U36" s="1"/>
      <c r="V36" s="1"/>
      <c r="W36" s="1"/>
      <c r="X36" s="1"/>
    </row>
    <row r="37" spans="1:24" ht="15.75" customHeight="1">
      <c r="A37" s="44" t="s">
        <v>120</v>
      </c>
      <c r="B37" s="45" t="s">
        <v>121</v>
      </c>
      <c r="C37" s="6" t="s">
        <v>119</v>
      </c>
      <c r="D37" s="47">
        <v>328.4</v>
      </c>
      <c r="E37" s="41">
        <v>0</v>
      </c>
      <c r="F37" s="37">
        <f t="shared" si="0"/>
        <v>328.4</v>
      </c>
      <c r="G37" s="38">
        <f t="shared" si="1"/>
        <v>2</v>
      </c>
      <c r="H37" s="39" t="s">
        <v>32</v>
      </c>
      <c r="I37" s="11">
        <v>4</v>
      </c>
      <c r="J37" s="31">
        <f t="shared" si="2"/>
        <v>2.7210884353741495E-3</v>
      </c>
      <c r="K37" s="32">
        <f t="shared" si="3"/>
        <v>0.89360544217687066</v>
      </c>
      <c r="L37" s="3"/>
      <c r="M37" s="1"/>
      <c r="N37" s="1"/>
      <c r="O37" s="1"/>
      <c r="P37" s="1"/>
      <c r="Q37" s="1"/>
      <c r="R37" s="1"/>
      <c r="S37" s="1"/>
      <c r="T37" s="1"/>
      <c r="U37" s="1"/>
      <c r="V37" s="1"/>
      <c r="W37" s="1"/>
      <c r="X37" s="1"/>
    </row>
    <row r="38" spans="1:24" ht="15.75" customHeight="1">
      <c r="A38" s="44" t="s">
        <v>122</v>
      </c>
      <c r="B38" s="45" t="s">
        <v>123</v>
      </c>
      <c r="C38" s="6" t="s">
        <v>124</v>
      </c>
      <c r="D38" s="35">
        <v>393</v>
      </c>
      <c r="E38" s="41">
        <v>0</v>
      </c>
      <c r="F38" s="37">
        <f t="shared" si="0"/>
        <v>393</v>
      </c>
      <c r="G38" s="38">
        <f t="shared" si="1"/>
        <v>2</v>
      </c>
      <c r="H38" s="43" t="s">
        <v>90</v>
      </c>
      <c r="I38" s="11">
        <v>4</v>
      </c>
      <c r="J38" s="31">
        <f t="shared" si="2"/>
        <v>2.7210884353741495E-3</v>
      </c>
      <c r="K38" s="32">
        <f t="shared" si="3"/>
        <v>1.0693877551020408</v>
      </c>
      <c r="L38" s="3"/>
      <c r="M38" s="1"/>
      <c r="N38" s="1"/>
      <c r="O38" s="1"/>
      <c r="P38" s="1"/>
      <c r="Q38" s="1"/>
      <c r="R38" s="1"/>
      <c r="S38" s="1"/>
      <c r="T38" s="1"/>
      <c r="U38" s="1"/>
      <c r="V38" s="1"/>
      <c r="W38" s="1"/>
      <c r="X38" s="1"/>
    </row>
    <row r="39" spans="1:24" ht="15.75" customHeight="1">
      <c r="A39" s="46" t="s">
        <v>125</v>
      </c>
      <c r="B39" s="34" t="s">
        <v>126</v>
      </c>
      <c r="C39" s="6" t="s">
        <v>124</v>
      </c>
      <c r="D39" s="35">
        <v>393</v>
      </c>
      <c r="E39" s="41">
        <v>0</v>
      </c>
      <c r="F39" s="37">
        <f t="shared" si="0"/>
        <v>393</v>
      </c>
      <c r="G39" s="38">
        <f t="shared" si="1"/>
        <v>2</v>
      </c>
      <c r="H39" s="43" t="s">
        <v>90</v>
      </c>
      <c r="I39" s="11">
        <v>4</v>
      </c>
      <c r="J39" s="31">
        <f t="shared" si="2"/>
        <v>2.7210884353741495E-3</v>
      </c>
      <c r="K39" s="32">
        <f t="shared" si="3"/>
        <v>1.0693877551020408</v>
      </c>
      <c r="L39" s="3"/>
      <c r="M39" s="1"/>
      <c r="N39" s="1"/>
      <c r="O39" s="1"/>
      <c r="P39" s="1"/>
      <c r="Q39" s="1"/>
      <c r="R39" s="1"/>
      <c r="S39" s="1"/>
      <c r="T39" s="1"/>
      <c r="U39" s="1"/>
      <c r="V39" s="1"/>
      <c r="W39" s="1"/>
      <c r="X39" s="1"/>
    </row>
    <row r="40" spans="1:24" ht="15.75" customHeight="1">
      <c r="A40" s="33" t="s">
        <v>127</v>
      </c>
      <c r="B40" s="34" t="s">
        <v>126</v>
      </c>
      <c r="C40" s="6" t="s">
        <v>124</v>
      </c>
      <c r="D40" s="35">
        <v>393</v>
      </c>
      <c r="E40" s="41">
        <v>0</v>
      </c>
      <c r="F40" s="37">
        <f t="shared" si="0"/>
        <v>393</v>
      </c>
      <c r="G40" s="38">
        <f t="shared" si="1"/>
        <v>2</v>
      </c>
      <c r="H40" s="43" t="s">
        <v>90</v>
      </c>
      <c r="I40" s="11">
        <v>4</v>
      </c>
      <c r="J40" s="31">
        <f t="shared" si="2"/>
        <v>2.7210884353741495E-3</v>
      </c>
      <c r="K40" s="32">
        <f t="shared" si="3"/>
        <v>1.0693877551020408</v>
      </c>
      <c r="L40" s="3"/>
      <c r="M40" s="1"/>
      <c r="N40" s="1"/>
      <c r="O40" s="1"/>
      <c r="P40" s="1"/>
      <c r="Q40" s="1"/>
      <c r="R40" s="1"/>
      <c r="S40" s="1"/>
      <c r="T40" s="1"/>
      <c r="U40" s="1"/>
      <c r="V40" s="1"/>
      <c r="W40" s="1"/>
      <c r="X40" s="1"/>
    </row>
    <row r="41" spans="1:24" ht="15.75" customHeight="1">
      <c r="A41" s="44" t="s">
        <v>128</v>
      </c>
      <c r="B41" s="45" t="s">
        <v>129</v>
      </c>
      <c r="C41" s="6" t="s">
        <v>86</v>
      </c>
      <c r="D41" s="42">
        <v>246.9</v>
      </c>
      <c r="E41" s="41">
        <v>0</v>
      </c>
      <c r="F41" s="37">
        <f t="shared" si="0"/>
        <v>246.9</v>
      </c>
      <c r="G41" s="38">
        <f t="shared" si="1"/>
        <v>1</v>
      </c>
      <c r="H41" s="43" t="s">
        <v>42</v>
      </c>
      <c r="I41" s="11">
        <v>4</v>
      </c>
      <c r="J41" s="31">
        <f t="shared" si="2"/>
        <v>2.7210884353741495E-3</v>
      </c>
      <c r="K41" s="32">
        <f t="shared" si="3"/>
        <v>0.6718367346938775</v>
      </c>
      <c r="L41" s="3"/>
      <c r="M41" s="1"/>
      <c r="N41" s="1"/>
      <c r="O41" s="1"/>
      <c r="P41" s="1"/>
      <c r="Q41" s="1"/>
      <c r="R41" s="1"/>
      <c r="S41" s="1"/>
      <c r="T41" s="1"/>
      <c r="U41" s="1"/>
      <c r="V41" s="1"/>
      <c r="W41" s="1"/>
      <c r="X41" s="1"/>
    </row>
    <row r="42" spans="1:24" ht="15.75" customHeight="1">
      <c r="A42" s="44" t="s">
        <v>130</v>
      </c>
      <c r="B42" s="34" t="s">
        <v>131</v>
      </c>
      <c r="C42" s="6" t="s">
        <v>132</v>
      </c>
      <c r="D42" s="42">
        <v>171.2</v>
      </c>
      <c r="E42" s="41">
        <v>0</v>
      </c>
      <c r="F42" s="37">
        <f t="shared" si="0"/>
        <v>171.2</v>
      </c>
      <c r="G42" s="38">
        <f t="shared" si="1"/>
        <v>1</v>
      </c>
      <c r="H42" s="43" t="s">
        <v>42</v>
      </c>
      <c r="I42" s="11">
        <v>4</v>
      </c>
      <c r="J42" s="31">
        <f t="shared" si="2"/>
        <v>2.7210884353741495E-3</v>
      </c>
      <c r="K42" s="32">
        <f t="shared" si="3"/>
        <v>0.46585034013605436</v>
      </c>
      <c r="L42" s="3"/>
      <c r="M42" s="1"/>
      <c r="N42" s="1"/>
      <c r="O42" s="1"/>
      <c r="P42" s="1"/>
      <c r="Q42" s="1"/>
      <c r="R42" s="1"/>
      <c r="S42" s="1"/>
      <c r="T42" s="1"/>
      <c r="U42" s="1"/>
      <c r="V42" s="1"/>
      <c r="W42" s="1"/>
      <c r="X42" s="1"/>
    </row>
    <row r="43" spans="1:24" ht="15.75" customHeight="1">
      <c r="A43" s="44" t="s">
        <v>133</v>
      </c>
      <c r="B43" s="34" t="s">
        <v>80</v>
      </c>
      <c r="C43" s="6" t="s">
        <v>35</v>
      </c>
      <c r="D43" s="35">
        <v>311</v>
      </c>
      <c r="E43" s="41">
        <v>0</v>
      </c>
      <c r="F43" s="37">
        <f t="shared" si="0"/>
        <v>311</v>
      </c>
      <c r="G43" s="38">
        <f t="shared" si="1"/>
        <v>2</v>
      </c>
      <c r="H43" s="39" t="s">
        <v>32</v>
      </c>
      <c r="I43" s="11">
        <v>3</v>
      </c>
      <c r="J43" s="31">
        <f t="shared" si="2"/>
        <v>2.0408163265306124E-3</v>
      </c>
      <c r="K43" s="32">
        <f t="shared" si="3"/>
        <v>0.63469387755102047</v>
      </c>
      <c r="L43" s="3"/>
      <c r="M43" s="1"/>
      <c r="N43" s="1"/>
      <c r="O43" s="1"/>
      <c r="P43" s="1"/>
      <c r="Q43" s="1"/>
      <c r="R43" s="1"/>
      <c r="S43" s="1"/>
      <c r="T43" s="1"/>
      <c r="U43" s="1"/>
      <c r="V43" s="1"/>
      <c r="W43" s="1"/>
      <c r="X43" s="1"/>
    </row>
    <row r="44" spans="1:24" ht="15.75" customHeight="1">
      <c r="A44" s="44" t="s">
        <v>134</v>
      </c>
      <c r="B44" s="45" t="s">
        <v>135</v>
      </c>
      <c r="C44" s="6" t="s">
        <v>35</v>
      </c>
      <c r="D44" s="35">
        <v>311</v>
      </c>
      <c r="E44" s="41">
        <v>0</v>
      </c>
      <c r="F44" s="37">
        <f t="shared" si="0"/>
        <v>311</v>
      </c>
      <c r="G44" s="38">
        <f t="shared" si="1"/>
        <v>2</v>
      </c>
      <c r="H44" s="39" t="s">
        <v>32</v>
      </c>
      <c r="I44" s="11">
        <v>3</v>
      </c>
      <c r="J44" s="31">
        <f t="shared" si="2"/>
        <v>2.0408163265306124E-3</v>
      </c>
      <c r="K44" s="32">
        <f t="shared" si="3"/>
        <v>0.63469387755102047</v>
      </c>
      <c r="L44" s="3"/>
      <c r="M44" s="1"/>
      <c r="N44" s="1"/>
      <c r="O44" s="1"/>
      <c r="P44" s="1"/>
      <c r="Q44" s="1"/>
      <c r="R44" s="1"/>
      <c r="S44" s="1"/>
      <c r="T44" s="1"/>
      <c r="U44" s="1"/>
      <c r="V44" s="1"/>
      <c r="W44" s="1"/>
      <c r="X44" s="1"/>
    </row>
    <row r="45" spans="1:24" ht="15.75" customHeight="1">
      <c r="A45" s="33" t="s">
        <v>136</v>
      </c>
      <c r="B45" s="34" t="s">
        <v>137</v>
      </c>
      <c r="C45" s="6" t="s">
        <v>35</v>
      </c>
      <c r="D45" s="35">
        <v>311</v>
      </c>
      <c r="E45" s="41">
        <v>0</v>
      </c>
      <c r="F45" s="37">
        <f t="shared" si="0"/>
        <v>311</v>
      </c>
      <c r="G45" s="38">
        <f t="shared" si="1"/>
        <v>2</v>
      </c>
      <c r="H45" s="39" t="s">
        <v>32</v>
      </c>
      <c r="I45" s="11">
        <v>3</v>
      </c>
      <c r="J45" s="31">
        <f t="shared" si="2"/>
        <v>2.0408163265306124E-3</v>
      </c>
      <c r="K45" s="32">
        <f t="shared" si="3"/>
        <v>0.63469387755102047</v>
      </c>
      <c r="L45" s="3"/>
      <c r="M45" s="1"/>
      <c r="N45" s="1"/>
      <c r="O45" s="1"/>
      <c r="P45" s="1"/>
      <c r="Q45" s="1"/>
      <c r="R45" s="1"/>
      <c r="S45" s="1"/>
      <c r="T45" s="1"/>
      <c r="U45" s="1"/>
      <c r="V45" s="1"/>
      <c r="W45" s="1"/>
      <c r="X45" s="1"/>
    </row>
    <row r="46" spans="1:24" ht="15.75" customHeight="1">
      <c r="A46" s="40" t="s">
        <v>138</v>
      </c>
      <c r="B46" s="34" t="s">
        <v>137</v>
      </c>
      <c r="C46" s="6" t="s">
        <v>35</v>
      </c>
      <c r="D46" s="35">
        <v>311</v>
      </c>
      <c r="E46" s="41">
        <v>0</v>
      </c>
      <c r="F46" s="37">
        <f t="shared" si="0"/>
        <v>311</v>
      </c>
      <c r="G46" s="38">
        <f t="shared" si="1"/>
        <v>2</v>
      </c>
      <c r="H46" s="39" t="s">
        <v>32</v>
      </c>
      <c r="I46" s="11">
        <v>3</v>
      </c>
      <c r="J46" s="31">
        <f t="shared" si="2"/>
        <v>2.0408163265306124E-3</v>
      </c>
      <c r="K46" s="32">
        <f t="shared" si="3"/>
        <v>0.63469387755102047</v>
      </c>
      <c r="L46" s="3"/>
      <c r="M46" s="1"/>
      <c r="N46" s="1"/>
      <c r="O46" s="1"/>
      <c r="P46" s="1"/>
      <c r="Q46" s="1"/>
      <c r="R46" s="1"/>
      <c r="S46" s="1"/>
      <c r="T46" s="1"/>
      <c r="U46" s="1"/>
      <c r="V46" s="1"/>
      <c r="W46" s="1"/>
      <c r="X46" s="1"/>
    </row>
    <row r="47" spans="1:24" ht="15.75" customHeight="1">
      <c r="A47" s="46" t="s">
        <v>139</v>
      </c>
      <c r="B47" s="45" t="s">
        <v>140</v>
      </c>
      <c r="C47" s="6" t="s">
        <v>35</v>
      </c>
      <c r="D47" s="35">
        <v>311</v>
      </c>
      <c r="E47" s="41">
        <v>0</v>
      </c>
      <c r="F47" s="37">
        <f t="shared" si="0"/>
        <v>311</v>
      </c>
      <c r="G47" s="38">
        <f t="shared" si="1"/>
        <v>2</v>
      </c>
      <c r="H47" s="39" t="s">
        <v>32</v>
      </c>
      <c r="I47" s="11">
        <v>3</v>
      </c>
      <c r="J47" s="31">
        <f t="shared" si="2"/>
        <v>2.0408163265306124E-3</v>
      </c>
      <c r="K47" s="32">
        <f t="shared" si="3"/>
        <v>0.63469387755102047</v>
      </c>
      <c r="L47" s="3"/>
      <c r="M47" s="1"/>
      <c r="N47" s="1"/>
      <c r="O47" s="1"/>
      <c r="P47" s="1"/>
      <c r="Q47" s="1"/>
      <c r="R47" s="1"/>
      <c r="S47" s="1"/>
      <c r="T47" s="1"/>
      <c r="U47" s="1"/>
      <c r="V47" s="1"/>
      <c r="W47" s="1"/>
      <c r="X47" s="1"/>
    </row>
    <row r="48" spans="1:24" ht="15.75" customHeight="1">
      <c r="A48" s="44" t="s">
        <v>141</v>
      </c>
      <c r="B48" s="34" t="s">
        <v>70</v>
      </c>
      <c r="C48" s="6" t="s">
        <v>71</v>
      </c>
      <c r="D48" s="35">
        <v>496</v>
      </c>
      <c r="E48" s="41">
        <v>0</v>
      </c>
      <c r="F48" s="37">
        <f t="shared" si="0"/>
        <v>496</v>
      </c>
      <c r="G48" s="38">
        <f t="shared" si="1"/>
        <v>2</v>
      </c>
      <c r="H48" s="43" t="s">
        <v>72</v>
      </c>
      <c r="I48" s="11">
        <v>3</v>
      </c>
      <c r="J48" s="31">
        <f t="shared" si="2"/>
        <v>2.0408163265306124E-3</v>
      </c>
      <c r="K48" s="32">
        <f t="shared" si="3"/>
        <v>1.0122448979591838</v>
      </c>
      <c r="L48" s="3"/>
      <c r="M48" s="1"/>
      <c r="N48" s="1"/>
      <c r="O48" s="1"/>
      <c r="P48" s="1"/>
      <c r="Q48" s="1"/>
      <c r="R48" s="1"/>
      <c r="S48" s="1"/>
      <c r="T48" s="1"/>
      <c r="U48" s="1"/>
      <c r="V48" s="1"/>
      <c r="W48" s="1"/>
      <c r="X48" s="1"/>
    </row>
    <row r="49" spans="1:24" ht="15.75" customHeight="1">
      <c r="A49" s="44" t="s">
        <v>142</v>
      </c>
      <c r="B49" s="34" t="s">
        <v>118</v>
      </c>
      <c r="C49" s="6" t="s">
        <v>119</v>
      </c>
      <c r="D49" s="47">
        <v>328.4</v>
      </c>
      <c r="E49" s="41">
        <v>0</v>
      </c>
      <c r="F49" s="37">
        <f t="shared" si="0"/>
        <v>328.4</v>
      </c>
      <c r="G49" s="38">
        <f t="shared" si="1"/>
        <v>2</v>
      </c>
      <c r="H49" s="39" t="s">
        <v>32</v>
      </c>
      <c r="I49" s="11">
        <v>3</v>
      </c>
      <c r="J49" s="31">
        <f t="shared" si="2"/>
        <v>2.0408163265306124E-3</v>
      </c>
      <c r="K49" s="32">
        <f t="shared" si="3"/>
        <v>0.6702040816326531</v>
      </c>
      <c r="L49" s="3"/>
      <c r="M49" s="1"/>
      <c r="N49" s="1"/>
      <c r="O49" s="1"/>
      <c r="P49" s="1"/>
      <c r="Q49" s="1"/>
      <c r="R49" s="1"/>
      <c r="S49" s="1"/>
      <c r="T49" s="1"/>
      <c r="U49" s="1"/>
      <c r="V49" s="1"/>
      <c r="W49" s="1"/>
      <c r="X49" s="1"/>
    </row>
    <row r="50" spans="1:24" ht="15.75" customHeight="1">
      <c r="A50" s="44" t="s">
        <v>143</v>
      </c>
      <c r="B50" s="45" t="s">
        <v>144</v>
      </c>
      <c r="C50" s="6" t="s">
        <v>89</v>
      </c>
      <c r="D50" s="35">
        <v>375</v>
      </c>
      <c r="E50" s="41">
        <v>0</v>
      </c>
      <c r="F50" s="37">
        <f t="shared" si="0"/>
        <v>375</v>
      </c>
      <c r="G50" s="38">
        <f t="shared" si="1"/>
        <v>2</v>
      </c>
      <c r="H50" s="43" t="s">
        <v>90</v>
      </c>
      <c r="I50" s="11">
        <v>3</v>
      </c>
      <c r="J50" s="31">
        <f t="shared" si="2"/>
        <v>2.0408163265306124E-3</v>
      </c>
      <c r="K50" s="32">
        <f t="shared" si="3"/>
        <v>0.76530612244897966</v>
      </c>
      <c r="L50" s="3"/>
      <c r="M50" s="1"/>
      <c r="N50" s="1"/>
      <c r="O50" s="1"/>
      <c r="P50" s="1"/>
      <c r="Q50" s="1"/>
      <c r="R50" s="1"/>
      <c r="S50" s="1"/>
      <c r="T50" s="1"/>
      <c r="U50" s="1"/>
      <c r="V50" s="1"/>
      <c r="W50" s="1"/>
      <c r="X50" s="1"/>
    </row>
    <row r="51" spans="1:24" ht="15.75" customHeight="1">
      <c r="A51" s="33" t="s">
        <v>145</v>
      </c>
      <c r="B51" s="34" t="s">
        <v>40</v>
      </c>
      <c r="C51" s="6" t="s">
        <v>41</v>
      </c>
      <c r="D51" s="42">
        <v>327.7</v>
      </c>
      <c r="E51" s="41">
        <v>0</v>
      </c>
      <c r="F51" s="37">
        <f t="shared" si="0"/>
        <v>327.7</v>
      </c>
      <c r="G51" s="38">
        <f t="shared" si="1"/>
        <v>2</v>
      </c>
      <c r="H51" s="43" t="s">
        <v>42</v>
      </c>
      <c r="I51" s="11">
        <v>3</v>
      </c>
      <c r="J51" s="31">
        <f t="shared" si="2"/>
        <v>2.0408163265306124E-3</v>
      </c>
      <c r="K51" s="32">
        <f t="shared" si="3"/>
        <v>0.66877551020408166</v>
      </c>
      <c r="L51" s="3"/>
      <c r="M51" s="1"/>
      <c r="N51" s="1"/>
      <c r="O51" s="1"/>
      <c r="P51" s="1"/>
      <c r="Q51" s="1"/>
      <c r="R51" s="1"/>
      <c r="S51" s="1"/>
      <c r="T51" s="1"/>
      <c r="U51" s="1"/>
      <c r="V51" s="1"/>
      <c r="W51" s="1"/>
      <c r="X51" s="1"/>
    </row>
    <row r="52" spans="1:24" ht="15.75" customHeight="1">
      <c r="A52" s="33" t="s">
        <v>146</v>
      </c>
      <c r="B52" s="34" t="s">
        <v>147</v>
      </c>
      <c r="C52" s="6" t="s">
        <v>148</v>
      </c>
      <c r="D52" s="35">
        <v>14</v>
      </c>
      <c r="E52" s="41">
        <v>0</v>
      </c>
      <c r="F52" s="37">
        <f t="shared" si="0"/>
        <v>14</v>
      </c>
      <c r="G52" s="38">
        <f t="shared" si="1"/>
        <v>1</v>
      </c>
      <c r="H52" s="39" t="s">
        <v>149</v>
      </c>
      <c r="I52" s="11">
        <v>2</v>
      </c>
      <c r="J52" s="31">
        <f t="shared" si="2"/>
        <v>1.3605442176870747E-3</v>
      </c>
      <c r="K52" s="32">
        <f t="shared" si="3"/>
        <v>1.9047619047619046E-2</v>
      </c>
      <c r="L52" s="3"/>
      <c r="M52" s="1"/>
      <c r="N52" s="1"/>
      <c r="O52" s="1"/>
      <c r="P52" s="1"/>
      <c r="Q52" s="1"/>
      <c r="R52" s="1"/>
      <c r="S52" s="1"/>
      <c r="T52" s="1"/>
      <c r="U52" s="1"/>
      <c r="V52" s="1"/>
      <c r="W52" s="1"/>
      <c r="X52" s="1"/>
    </row>
    <row r="53" spans="1:24" ht="15.75" customHeight="1">
      <c r="A53" s="46" t="s">
        <v>150</v>
      </c>
      <c r="B53" s="34" t="s">
        <v>151</v>
      </c>
      <c r="C53" s="6" t="s">
        <v>152</v>
      </c>
      <c r="D53" s="35">
        <v>555</v>
      </c>
      <c r="E53" s="41">
        <v>0</v>
      </c>
      <c r="F53" s="37">
        <f t="shared" si="0"/>
        <v>555</v>
      </c>
      <c r="G53" s="38">
        <f t="shared" si="1"/>
        <v>3</v>
      </c>
      <c r="H53" s="43" t="s">
        <v>153</v>
      </c>
      <c r="I53" s="11">
        <v>2</v>
      </c>
      <c r="J53" s="31">
        <f t="shared" si="2"/>
        <v>1.3605442176870747E-3</v>
      </c>
      <c r="K53" s="32">
        <f t="shared" si="3"/>
        <v>0.75510204081632648</v>
      </c>
      <c r="L53" s="3"/>
      <c r="M53" s="1"/>
      <c r="N53" s="1"/>
      <c r="O53" s="1"/>
      <c r="P53" s="1"/>
      <c r="Q53" s="1"/>
      <c r="R53" s="1"/>
      <c r="S53" s="1"/>
      <c r="T53" s="1"/>
      <c r="U53" s="1"/>
      <c r="V53" s="1"/>
      <c r="W53" s="1"/>
      <c r="X53" s="1"/>
    </row>
    <row r="54" spans="1:24" ht="15.75" customHeight="1">
      <c r="A54" s="44" t="s">
        <v>154</v>
      </c>
      <c r="B54" s="34" t="s">
        <v>80</v>
      </c>
      <c r="C54" s="6" t="s">
        <v>35</v>
      </c>
      <c r="D54" s="35">
        <v>311</v>
      </c>
      <c r="E54" s="41">
        <v>0</v>
      </c>
      <c r="F54" s="37">
        <f t="shared" si="0"/>
        <v>311</v>
      </c>
      <c r="G54" s="38">
        <f t="shared" si="1"/>
        <v>2</v>
      </c>
      <c r="H54" s="39" t="s">
        <v>32</v>
      </c>
      <c r="I54" s="11">
        <v>2</v>
      </c>
      <c r="J54" s="31">
        <f t="shared" si="2"/>
        <v>1.3605442176870747E-3</v>
      </c>
      <c r="K54" s="32">
        <f t="shared" si="3"/>
        <v>0.42312925170068022</v>
      </c>
      <c r="L54" s="3"/>
      <c r="M54" s="1"/>
      <c r="N54" s="1"/>
      <c r="O54" s="1"/>
      <c r="P54" s="1"/>
      <c r="Q54" s="1"/>
      <c r="R54" s="1"/>
      <c r="S54" s="1"/>
      <c r="T54" s="1"/>
      <c r="U54" s="1"/>
      <c r="V54" s="1"/>
      <c r="W54" s="1"/>
      <c r="X54" s="1"/>
    </row>
    <row r="55" spans="1:24" ht="15.75" customHeight="1">
      <c r="A55" s="46" t="s">
        <v>155</v>
      </c>
      <c r="B55" s="34" t="s">
        <v>80</v>
      </c>
      <c r="C55" s="6" t="s">
        <v>35</v>
      </c>
      <c r="D55" s="35">
        <v>311</v>
      </c>
      <c r="E55" s="41">
        <v>0</v>
      </c>
      <c r="F55" s="37">
        <f t="shared" si="0"/>
        <v>311</v>
      </c>
      <c r="G55" s="38">
        <f t="shared" si="1"/>
        <v>2</v>
      </c>
      <c r="H55" s="39" t="s">
        <v>32</v>
      </c>
      <c r="I55" s="11">
        <v>2</v>
      </c>
      <c r="J55" s="31">
        <f t="shared" si="2"/>
        <v>1.3605442176870747E-3</v>
      </c>
      <c r="K55" s="32">
        <f t="shared" si="3"/>
        <v>0.42312925170068022</v>
      </c>
      <c r="L55" s="3"/>
      <c r="M55" s="1"/>
      <c r="N55" s="1"/>
      <c r="O55" s="1"/>
      <c r="P55" s="1"/>
      <c r="Q55" s="1"/>
      <c r="R55" s="1"/>
      <c r="S55" s="1"/>
      <c r="T55" s="1"/>
      <c r="U55" s="1"/>
      <c r="V55" s="1"/>
      <c r="W55" s="1"/>
      <c r="X55" s="1"/>
    </row>
    <row r="56" spans="1:24" ht="15.75" customHeight="1">
      <c r="A56" s="40" t="s">
        <v>156</v>
      </c>
      <c r="B56" s="34" t="s">
        <v>137</v>
      </c>
      <c r="C56" s="6" t="s">
        <v>35</v>
      </c>
      <c r="D56" s="35">
        <v>311</v>
      </c>
      <c r="E56" s="41">
        <v>0</v>
      </c>
      <c r="F56" s="37">
        <f t="shared" si="0"/>
        <v>311</v>
      </c>
      <c r="G56" s="38">
        <f t="shared" si="1"/>
        <v>2</v>
      </c>
      <c r="H56" s="39" t="s">
        <v>32</v>
      </c>
      <c r="I56" s="11">
        <v>2</v>
      </c>
      <c r="J56" s="31">
        <f t="shared" si="2"/>
        <v>1.3605442176870747E-3</v>
      </c>
      <c r="K56" s="32">
        <f t="shared" si="3"/>
        <v>0.42312925170068022</v>
      </c>
      <c r="L56" s="3"/>
      <c r="M56" s="1"/>
      <c r="N56" s="1"/>
      <c r="O56" s="1"/>
      <c r="P56" s="1"/>
      <c r="Q56" s="1"/>
      <c r="R56" s="1"/>
      <c r="S56" s="1"/>
      <c r="T56" s="1"/>
      <c r="U56" s="1"/>
      <c r="V56" s="1"/>
      <c r="W56" s="1"/>
      <c r="X56" s="1"/>
    </row>
    <row r="57" spans="1:24" ht="15.75" customHeight="1">
      <c r="A57" s="46" t="s">
        <v>157</v>
      </c>
      <c r="B57" s="45" t="s">
        <v>158</v>
      </c>
      <c r="C57" s="6" t="s">
        <v>35</v>
      </c>
      <c r="D57" s="35">
        <v>311</v>
      </c>
      <c r="E57" s="41">
        <v>0</v>
      </c>
      <c r="F57" s="37">
        <f t="shared" si="0"/>
        <v>311</v>
      </c>
      <c r="G57" s="38">
        <f t="shared" si="1"/>
        <v>2</v>
      </c>
      <c r="H57" s="39" t="s">
        <v>32</v>
      </c>
      <c r="I57" s="11">
        <v>2</v>
      </c>
      <c r="J57" s="31">
        <f t="shared" si="2"/>
        <v>1.3605442176870747E-3</v>
      </c>
      <c r="K57" s="32">
        <f t="shared" si="3"/>
        <v>0.42312925170068022</v>
      </c>
      <c r="L57" s="3"/>
      <c r="M57" s="1"/>
      <c r="N57" s="1"/>
      <c r="O57" s="1"/>
      <c r="P57" s="1"/>
      <c r="Q57" s="1"/>
      <c r="R57" s="1"/>
      <c r="S57" s="1"/>
      <c r="T57" s="1"/>
      <c r="U57" s="1"/>
      <c r="V57" s="1"/>
      <c r="W57" s="1"/>
      <c r="X57" s="1"/>
    </row>
    <row r="58" spans="1:24" ht="15.75" customHeight="1">
      <c r="A58" s="40" t="s">
        <v>159</v>
      </c>
      <c r="B58" s="34" t="s">
        <v>160</v>
      </c>
      <c r="C58" s="6" t="s">
        <v>38</v>
      </c>
      <c r="D58" s="35">
        <v>51.1</v>
      </c>
      <c r="E58" s="41">
        <v>0</v>
      </c>
      <c r="F58" s="37">
        <f t="shared" si="0"/>
        <v>51.1</v>
      </c>
      <c r="G58" s="38">
        <f t="shared" si="1"/>
        <v>1</v>
      </c>
      <c r="H58" s="39" t="s">
        <v>32</v>
      </c>
      <c r="I58" s="11">
        <v>2</v>
      </c>
      <c r="J58" s="31">
        <f t="shared" si="2"/>
        <v>1.3605442176870747E-3</v>
      </c>
      <c r="K58" s="32">
        <f t="shared" si="3"/>
        <v>6.9523809523809516E-2</v>
      </c>
      <c r="L58" s="3"/>
      <c r="M58" s="1"/>
      <c r="N58" s="1"/>
      <c r="O58" s="1"/>
      <c r="P58" s="1"/>
      <c r="Q58" s="1"/>
      <c r="R58" s="1"/>
      <c r="S58" s="1"/>
      <c r="T58" s="1"/>
      <c r="U58" s="1"/>
      <c r="V58" s="1"/>
      <c r="W58" s="1"/>
      <c r="X58" s="1"/>
    </row>
    <row r="59" spans="1:24" ht="15.75" customHeight="1">
      <c r="A59" s="44" t="s">
        <v>161</v>
      </c>
      <c r="B59" s="34" t="s">
        <v>160</v>
      </c>
      <c r="C59" s="6" t="s">
        <v>38</v>
      </c>
      <c r="D59" s="35">
        <v>51.1</v>
      </c>
      <c r="E59" s="41">
        <v>0</v>
      </c>
      <c r="F59" s="37">
        <f t="shared" si="0"/>
        <v>51.1</v>
      </c>
      <c r="G59" s="38">
        <f t="shared" si="1"/>
        <v>1</v>
      </c>
      <c r="H59" s="39" t="s">
        <v>32</v>
      </c>
      <c r="I59" s="11">
        <v>2</v>
      </c>
      <c r="J59" s="31">
        <f t="shared" si="2"/>
        <v>1.3605442176870747E-3</v>
      </c>
      <c r="K59" s="32">
        <f t="shared" si="3"/>
        <v>6.9523809523809516E-2</v>
      </c>
      <c r="L59" s="3"/>
      <c r="M59" s="1"/>
      <c r="N59" s="1"/>
      <c r="O59" s="1"/>
      <c r="P59" s="1"/>
      <c r="Q59" s="1"/>
      <c r="R59" s="1"/>
      <c r="S59" s="1"/>
      <c r="T59" s="1"/>
      <c r="U59" s="1"/>
      <c r="V59" s="1"/>
      <c r="W59" s="1"/>
      <c r="X59" s="1"/>
    </row>
    <row r="60" spans="1:24" ht="13">
      <c r="A60" s="46" t="s">
        <v>162</v>
      </c>
      <c r="B60" s="34" t="s">
        <v>58</v>
      </c>
      <c r="C60" s="6" t="s">
        <v>59</v>
      </c>
      <c r="D60" s="35">
        <v>228</v>
      </c>
      <c r="E60" s="41">
        <v>0</v>
      </c>
      <c r="F60" s="37">
        <f t="shared" si="0"/>
        <v>228</v>
      </c>
      <c r="G60" s="38">
        <f t="shared" si="1"/>
        <v>1</v>
      </c>
      <c r="H60" s="39" t="s">
        <v>32</v>
      </c>
      <c r="I60" s="11">
        <v>2</v>
      </c>
      <c r="J60" s="31">
        <f t="shared" si="2"/>
        <v>1.3605442176870747E-3</v>
      </c>
      <c r="K60" s="32">
        <f t="shared" si="3"/>
        <v>0.31020408163265306</v>
      </c>
      <c r="L60" s="3"/>
      <c r="M60" s="1"/>
      <c r="N60" s="1"/>
      <c r="O60" s="1"/>
      <c r="P60" s="1"/>
      <c r="Q60" s="1"/>
      <c r="R60" s="1"/>
      <c r="S60" s="1"/>
      <c r="T60" s="1"/>
      <c r="U60" s="1"/>
      <c r="V60" s="1"/>
      <c r="W60" s="1"/>
      <c r="X60" s="1"/>
    </row>
    <row r="61" spans="1:24" ht="13">
      <c r="A61" s="46" t="s">
        <v>163</v>
      </c>
      <c r="B61" s="34" t="s">
        <v>58</v>
      </c>
      <c r="C61" s="6" t="s">
        <v>59</v>
      </c>
      <c r="D61" s="35">
        <v>228</v>
      </c>
      <c r="E61" s="41">
        <v>0</v>
      </c>
      <c r="F61" s="37">
        <f t="shared" si="0"/>
        <v>228</v>
      </c>
      <c r="G61" s="38">
        <f t="shared" si="1"/>
        <v>1</v>
      </c>
      <c r="H61" s="39" t="s">
        <v>32</v>
      </c>
      <c r="I61" s="11">
        <v>2</v>
      </c>
      <c r="J61" s="31">
        <f t="shared" si="2"/>
        <v>1.3605442176870747E-3</v>
      </c>
      <c r="K61" s="32">
        <f t="shared" si="3"/>
        <v>0.31020408163265306</v>
      </c>
      <c r="L61" s="3"/>
      <c r="M61" s="1"/>
      <c r="N61" s="1"/>
      <c r="O61" s="1"/>
      <c r="P61" s="1"/>
      <c r="Q61" s="1"/>
      <c r="R61" s="1"/>
      <c r="S61" s="1"/>
      <c r="T61" s="1"/>
      <c r="U61" s="1"/>
      <c r="V61" s="1"/>
      <c r="W61" s="1"/>
      <c r="X61" s="1"/>
    </row>
    <row r="62" spans="1:24" ht="13">
      <c r="A62" s="33" t="s">
        <v>164</v>
      </c>
      <c r="B62" s="34" t="s">
        <v>58</v>
      </c>
      <c r="C62" s="6" t="s">
        <v>59</v>
      </c>
      <c r="D62" s="35">
        <v>228</v>
      </c>
      <c r="E62" s="41">
        <v>0</v>
      </c>
      <c r="F62" s="37">
        <f t="shared" si="0"/>
        <v>228</v>
      </c>
      <c r="G62" s="38">
        <f t="shared" si="1"/>
        <v>1</v>
      </c>
      <c r="H62" s="39" t="s">
        <v>32</v>
      </c>
      <c r="I62" s="11">
        <v>2</v>
      </c>
      <c r="J62" s="31">
        <f t="shared" si="2"/>
        <v>1.3605442176870747E-3</v>
      </c>
      <c r="K62" s="32">
        <f t="shared" si="3"/>
        <v>0.31020408163265306</v>
      </c>
      <c r="L62" s="3"/>
      <c r="M62" s="1"/>
      <c r="N62" s="1"/>
      <c r="O62" s="1"/>
      <c r="P62" s="1"/>
      <c r="Q62" s="1"/>
      <c r="R62" s="1"/>
      <c r="S62" s="1"/>
      <c r="T62" s="1"/>
      <c r="U62" s="1"/>
      <c r="V62" s="1"/>
      <c r="W62" s="1"/>
      <c r="X62" s="1"/>
    </row>
    <row r="63" spans="1:24" ht="13">
      <c r="A63" s="44" t="s">
        <v>165</v>
      </c>
      <c r="B63" s="45" t="s">
        <v>166</v>
      </c>
      <c r="C63" s="6" t="s">
        <v>167</v>
      </c>
      <c r="D63" s="35">
        <v>710</v>
      </c>
      <c r="E63" s="41">
        <v>0</v>
      </c>
      <c r="F63" s="37">
        <f t="shared" si="0"/>
        <v>710</v>
      </c>
      <c r="G63" s="38">
        <f t="shared" si="1"/>
        <v>3</v>
      </c>
      <c r="H63" s="43" t="s">
        <v>168</v>
      </c>
      <c r="I63" s="11">
        <v>2</v>
      </c>
      <c r="J63" s="31">
        <f t="shared" si="2"/>
        <v>1.3605442176870747E-3</v>
      </c>
      <c r="K63" s="32">
        <f t="shared" si="3"/>
        <v>0.96598639455782309</v>
      </c>
      <c r="L63" s="3"/>
      <c r="M63" s="1"/>
      <c r="N63" s="1"/>
      <c r="O63" s="1"/>
      <c r="P63" s="1"/>
      <c r="Q63" s="1"/>
      <c r="R63" s="1"/>
      <c r="S63" s="1"/>
      <c r="T63" s="1"/>
      <c r="U63" s="1"/>
      <c r="V63" s="1"/>
      <c r="W63" s="1"/>
      <c r="X63" s="1"/>
    </row>
    <row r="64" spans="1:24" ht="13">
      <c r="A64" s="40" t="s">
        <v>169</v>
      </c>
      <c r="B64" s="34" t="s">
        <v>70</v>
      </c>
      <c r="C64" s="6" t="s">
        <v>71</v>
      </c>
      <c r="D64" s="35">
        <v>496</v>
      </c>
      <c r="E64" s="41">
        <v>0</v>
      </c>
      <c r="F64" s="37">
        <f t="shared" si="0"/>
        <v>496</v>
      </c>
      <c r="G64" s="38">
        <f t="shared" si="1"/>
        <v>2</v>
      </c>
      <c r="H64" s="43" t="s">
        <v>72</v>
      </c>
      <c r="I64" s="11">
        <v>2</v>
      </c>
      <c r="J64" s="31">
        <f t="shared" si="2"/>
        <v>1.3605442176870747E-3</v>
      </c>
      <c r="K64" s="32">
        <f t="shared" si="3"/>
        <v>0.67482993197278907</v>
      </c>
      <c r="L64" s="3"/>
      <c r="M64" s="1"/>
      <c r="N64" s="1"/>
      <c r="O64" s="1"/>
      <c r="P64" s="1"/>
      <c r="Q64" s="1"/>
      <c r="R64" s="1"/>
      <c r="S64" s="1"/>
      <c r="T64" s="1"/>
      <c r="U64" s="1"/>
      <c r="V64" s="1"/>
      <c r="W64" s="1"/>
      <c r="X64" s="1"/>
    </row>
    <row r="65" spans="1:24" ht="13">
      <c r="A65" s="46" t="s">
        <v>170</v>
      </c>
      <c r="B65" s="45" t="s">
        <v>171</v>
      </c>
      <c r="C65" s="6" t="s">
        <v>172</v>
      </c>
      <c r="D65" s="35">
        <v>106.5</v>
      </c>
      <c r="E65" s="41">
        <v>0</v>
      </c>
      <c r="F65" s="37">
        <f t="shared" si="0"/>
        <v>106.5</v>
      </c>
      <c r="G65" s="38">
        <f t="shared" si="1"/>
        <v>1</v>
      </c>
      <c r="H65" s="39" t="s">
        <v>32</v>
      </c>
      <c r="I65" s="11">
        <v>2</v>
      </c>
      <c r="J65" s="31">
        <f t="shared" si="2"/>
        <v>1.3605442176870747E-3</v>
      </c>
      <c r="K65" s="32">
        <f t="shared" si="3"/>
        <v>0.14489795918367346</v>
      </c>
      <c r="L65" s="3"/>
      <c r="M65" s="1"/>
      <c r="N65" s="1"/>
      <c r="O65" s="1"/>
      <c r="P65" s="1"/>
      <c r="Q65" s="1"/>
      <c r="R65" s="1"/>
      <c r="S65" s="1"/>
      <c r="T65" s="1"/>
      <c r="U65" s="1"/>
      <c r="V65" s="1"/>
      <c r="W65" s="1"/>
      <c r="X65" s="1"/>
    </row>
    <row r="66" spans="1:24" ht="13">
      <c r="A66" s="46" t="s">
        <v>173</v>
      </c>
      <c r="B66" s="34" t="s">
        <v>174</v>
      </c>
      <c r="C66" s="6" t="s">
        <v>172</v>
      </c>
      <c r="D66" s="35">
        <v>106.5</v>
      </c>
      <c r="E66" s="41">
        <v>0</v>
      </c>
      <c r="F66" s="37">
        <f t="shared" si="0"/>
        <v>106.5</v>
      </c>
      <c r="G66" s="38">
        <f t="shared" si="1"/>
        <v>1</v>
      </c>
      <c r="H66" s="39" t="s">
        <v>32</v>
      </c>
      <c r="I66" s="11">
        <v>2</v>
      </c>
      <c r="J66" s="31">
        <f t="shared" si="2"/>
        <v>1.3605442176870747E-3</v>
      </c>
      <c r="K66" s="32">
        <f t="shared" si="3"/>
        <v>0.14489795918367346</v>
      </c>
      <c r="L66" s="3"/>
      <c r="M66" s="1"/>
      <c r="N66" s="1"/>
      <c r="O66" s="1"/>
      <c r="P66" s="1"/>
      <c r="Q66" s="1"/>
      <c r="R66" s="1"/>
      <c r="S66" s="1"/>
      <c r="T66" s="1"/>
      <c r="U66" s="1"/>
      <c r="V66" s="1"/>
      <c r="W66" s="1"/>
      <c r="X66" s="1"/>
    </row>
    <row r="67" spans="1:24" ht="13">
      <c r="A67" s="44" t="s">
        <v>175</v>
      </c>
      <c r="B67" s="34" t="s">
        <v>118</v>
      </c>
      <c r="C67" s="6" t="s">
        <v>119</v>
      </c>
      <c r="D67" s="47">
        <v>328.4</v>
      </c>
      <c r="E67" s="41">
        <v>0</v>
      </c>
      <c r="F67" s="37">
        <f t="shared" si="0"/>
        <v>328.4</v>
      </c>
      <c r="G67" s="38">
        <f t="shared" si="1"/>
        <v>2</v>
      </c>
      <c r="H67" s="39" t="s">
        <v>32</v>
      </c>
      <c r="I67" s="11">
        <v>2</v>
      </c>
      <c r="J67" s="31">
        <f t="shared" si="2"/>
        <v>1.3605442176870747E-3</v>
      </c>
      <c r="K67" s="32">
        <f t="shared" si="3"/>
        <v>0.44680272108843533</v>
      </c>
      <c r="L67" s="3"/>
      <c r="M67" s="1"/>
      <c r="N67" s="1"/>
      <c r="O67" s="1"/>
      <c r="P67" s="1"/>
      <c r="Q67" s="1"/>
      <c r="R67" s="1"/>
      <c r="S67" s="1"/>
      <c r="T67" s="1"/>
      <c r="U67" s="1"/>
      <c r="V67" s="1"/>
      <c r="W67" s="1"/>
      <c r="X67" s="1"/>
    </row>
    <row r="68" spans="1:24" ht="13">
      <c r="A68" s="44" t="s">
        <v>176</v>
      </c>
      <c r="B68" s="34" t="s">
        <v>61</v>
      </c>
      <c r="C68" s="6" t="s">
        <v>62</v>
      </c>
      <c r="D68" s="35">
        <v>709.8</v>
      </c>
      <c r="E68" s="41">
        <v>0</v>
      </c>
      <c r="F68" s="37">
        <f t="shared" si="0"/>
        <v>709.8</v>
      </c>
      <c r="G68" s="38">
        <f t="shared" si="1"/>
        <v>3</v>
      </c>
      <c r="H68" s="39" t="s">
        <v>32</v>
      </c>
      <c r="I68" s="11">
        <v>2</v>
      </c>
      <c r="J68" s="31">
        <f t="shared" si="2"/>
        <v>1.3605442176870747E-3</v>
      </c>
      <c r="K68" s="32">
        <f t="shared" si="3"/>
        <v>0.96571428571428564</v>
      </c>
      <c r="L68" s="3"/>
      <c r="M68" s="1"/>
      <c r="N68" s="1"/>
      <c r="O68" s="1"/>
      <c r="P68" s="1"/>
      <c r="Q68" s="1"/>
      <c r="R68" s="1"/>
      <c r="S68" s="1"/>
      <c r="T68" s="1"/>
      <c r="U68" s="1"/>
      <c r="V68" s="1"/>
      <c r="W68" s="1"/>
      <c r="X68" s="1"/>
    </row>
    <row r="69" spans="1:24" ht="13">
      <c r="A69" s="44" t="s">
        <v>177</v>
      </c>
      <c r="B69" s="45" t="s">
        <v>178</v>
      </c>
      <c r="C69" s="6" t="s">
        <v>89</v>
      </c>
      <c r="D69" s="35">
        <v>375</v>
      </c>
      <c r="E69" s="41">
        <v>0</v>
      </c>
      <c r="F69" s="37">
        <f t="shared" si="0"/>
        <v>375</v>
      </c>
      <c r="G69" s="38">
        <f t="shared" si="1"/>
        <v>2</v>
      </c>
      <c r="H69" s="43" t="s">
        <v>90</v>
      </c>
      <c r="I69" s="11">
        <v>2</v>
      </c>
      <c r="J69" s="31">
        <f t="shared" si="2"/>
        <v>1.3605442176870747E-3</v>
      </c>
      <c r="K69" s="32">
        <f t="shared" si="3"/>
        <v>0.51020408163265307</v>
      </c>
      <c r="L69" s="3"/>
      <c r="M69" s="1"/>
      <c r="N69" s="1"/>
      <c r="O69" s="1"/>
      <c r="P69" s="1"/>
      <c r="Q69" s="1"/>
      <c r="R69" s="1"/>
      <c r="S69" s="1"/>
      <c r="T69" s="1"/>
      <c r="U69" s="1"/>
      <c r="V69" s="1"/>
      <c r="W69" s="1"/>
      <c r="X69" s="1"/>
    </row>
    <row r="70" spans="1:24" ht="13">
      <c r="A70" s="44" t="s">
        <v>179</v>
      </c>
      <c r="B70" s="45" t="s">
        <v>144</v>
      </c>
      <c r="C70" s="6" t="s">
        <v>89</v>
      </c>
      <c r="D70" s="35">
        <v>375</v>
      </c>
      <c r="E70" s="41">
        <v>0</v>
      </c>
      <c r="F70" s="37">
        <f t="shared" si="0"/>
        <v>375</v>
      </c>
      <c r="G70" s="38">
        <f t="shared" si="1"/>
        <v>2</v>
      </c>
      <c r="H70" s="43" t="s">
        <v>90</v>
      </c>
      <c r="I70" s="11">
        <v>2</v>
      </c>
      <c r="J70" s="31">
        <f t="shared" si="2"/>
        <v>1.3605442176870747E-3</v>
      </c>
      <c r="K70" s="32">
        <f t="shared" si="3"/>
        <v>0.51020408163265307</v>
      </c>
      <c r="L70" s="3"/>
      <c r="M70" s="1"/>
      <c r="N70" s="1"/>
      <c r="O70" s="1"/>
      <c r="P70" s="1"/>
      <c r="Q70" s="1"/>
      <c r="R70" s="1"/>
      <c r="S70" s="1"/>
      <c r="T70" s="1"/>
      <c r="U70" s="1"/>
      <c r="V70" s="1"/>
      <c r="W70" s="1"/>
      <c r="X70" s="1"/>
    </row>
    <row r="71" spans="1:24" ht="13">
      <c r="A71" s="40" t="s">
        <v>180</v>
      </c>
      <c r="B71" s="34" t="s">
        <v>88</v>
      </c>
      <c r="C71" s="6" t="s">
        <v>89</v>
      </c>
      <c r="D71" s="35">
        <v>375</v>
      </c>
      <c r="E71" s="41">
        <v>0</v>
      </c>
      <c r="F71" s="37">
        <f t="shared" si="0"/>
        <v>375</v>
      </c>
      <c r="G71" s="38">
        <f t="shared" si="1"/>
        <v>2</v>
      </c>
      <c r="H71" s="43" t="s">
        <v>90</v>
      </c>
      <c r="I71" s="11">
        <v>2</v>
      </c>
      <c r="J71" s="31">
        <f t="shared" si="2"/>
        <v>1.3605442176870747E-3</v>
      </c>
      <c r="K71" s="32">
        <f t="shared" si="3"/>
        <v>0.51020408163265307</v>
      </c>
      <c r="L71" s="3"/>
      <c r="M71" s="1"/>
      <c r="N71" s="1"/>
      <c r="O71" s="1"/>
      <c r="P71" s="1"/>
      <c r="Q71" s="1"/>
      <c r="R71" s="1"/>
      <c r="S71" s="1"/>
      <c r="T71" s="1"/>
      <c r="U71" s="1"/>
      <c r="V71" s="1"/>
      <c r="W71" s="1"/>
      <c r="X71" s="1"/>
    </row>
    <row r="72" spans="1:24" ht="13">
      <c r="A72" s="40" t="s">
        <v>181</v>
      </c>
      <c r="B72" s="34" t="s">
        <v>88</v>
      </c>
      <c r="C72" s="6" t="s">
        <v>89</v>
      </c>
      <c r="D72" s="35">
        <v>375</v>
      </c>
      <c r="E72" s="41">
        <v>0</v>
      </c>
      <c r="F72" s="37">
        <f t="shared" si="0"/>
        <v>375</v>
      </c>
      <c r="G72" s="38">
        <f t="shared" si="1"/>
        <v>2</v>
      </c>
      <c r="H72" s="43" t="s">
        <v>90</v>
      </c>
      <c r="I72" s="11">
        <v>2</v>
      </c>
      <c r="J72" s="31">
        <f t="shared" si="2"/>
        <v>1.3605442176870747E-3</v>
      </c>
      <c r="K72" s="32">
        <f t="shared" si="3"/>
        <v>0.51020408163265307</v>
      </c>
      <c r="L72" s="3"/>
      <c r="M72" s="1"/>
      <c r="N72" s="1"/>
      <c r="O72" s="1"/>
      <c r="P72" s="1"/>
      <c r="Q72" s="1"/>
      <c r="R72" s="1"/>
      <c r="S72" s="1"/>
      <c r="T72" s="1"/>
      <c r="U72" s="1"/>
      <c r="V72" s="1"/>
      <c r="W72" s="1"/>
      <c r="X72" s="1"/>
    </row>
    <row r="73" spans="1:24" ht="13">
      <c r="A73" s="44" t="s">
        <v>182</v>
      </c>
      <c r="B73" s="34" t="s">
        <v>88</v>
      </c>
      <c r="C73" s="6" t="s">
        <v>89</v>
      </c>
      <c r="D73" s="35">
        <v>375</v>
      </c>
      <c r="E73" s="41">
        <v>0</v>
      </c>
      <c r="F73" s="37">
        <f t="shared" si="0"/>
        <v>375</v>
      </c>
      <c r="G73" s="38">
        <f t="shared" si="1"/>
        <v>2</v>
      </c>
      <c r="H73" s="43" t="s">
        <v>90</v>
      </c>
      <c r="I73" s="11">
        <v>2</v>
      </c>
      <c r="J73" s="31">
        <f t="shared" si="2"/>
        <v>1.3605442176870747E-3</v>
      </c>
      <c r="K73" s="32">
        <f t="shared" si="3"/>
        <v>0.51020408163265307</v>
      </c>
      <c r="L73" s="3"/>
      <c r="M73" s="1"/>
      <c r="N73" s="1"/>
      <c r="O73" s="1"/>
      <c r="P73" s="1"/>
      <c r="Q73" s="1"/>
      <c r="R73" s="1"/>
      <c r="S73" s="1"/>
      <c r="T73" s="1"/>
      <c r="U73" s="1"/>
      <c r="V73" s="1"/>
      <c r="W73" s="1"/>
      <c r="X73" s="1"/>
    </row>
    <row r="74" spans="1:24" ht="13">
      <c r="A74" s="40" t="s">
        <v>183</v>
      </c>
      <c r="B74" s="34" t="s">
        <v>88</v>
      </c>
      <c r="C74" s="6" t="s">
        <v>89</v>
      </c>
      <c r="D74" s="35">
        <v>375</v>
      </c>
      <c r="E74" s="41">
        <v>0</v>
      </c>
      <c r="F74" s="37">
        <f t="shared" si="0"/>
        <v>375</v>
      </c>
      <c r="G74" s="38">
        <f t="shared" si="1"/>
        <v>2</v>
      </c>
      <c r="H74" s="43" t="s">
        <v>90</v>
      </c>
      <c r="I74" s="11">
        <v>2</v>
      </c>
      <c r="J74" s="31">
        <f t="shared" si="2"/>
        <v>1.3605442176870747E-3</v>
      </c>
      <c r="K74" s="32">
        <f t="shared" si="3"/>
        <v>0.51020408163265307</v>
      </c>
      <c r="L74" s="3"/>
      <c r="M74" s="1"/>
      <c r="N74" s="1"/>
      <c r="O74" s="1"/>
      <c r="P74" s="1"/>
      <c r="Q74" s="1"/>
      <c r="R74" s="1"/>
      <c r="S74" s="1"/>
      <c r="T74" s="1"/>
      <c r="U74" s="1"/>
      <c r="V74" s="1"/>
      <c r="W74" s="1"/>
      <c r="X74" s="1"/>
    </row>
    <row r="75" spans="1:24" ht="13">
      <c r="A75" s="40" t="s">
        <v>184</v>
      </c>
      <c r="B75" s="34" t="s">
        <v>185</v>
      </c>
      <c r="C75" s="6" t="s">
        <v>186</v>
      </c>
      <c r="D75" s="35">
        <v>408</v>
      </c>
      <c r="E75" s="41">
        <v>0</v>
      </c>
      <c r="F75" s="37">
        <f t="shared" si="0"/>
        <v>408</v>
      </c>
      <c r="G75" s="38">
        <f t="shared" si="1"/>
        <v>2</v>
      </c>
      <c r="H75" s="43" t="s">
        <v>187</v>
      </c>
      <c r="I75" s="11">
        <v>2</v>
      </c>
      <c r="J75" s="31">
        <f t="shared" si="2"/>
        <v>1.3605442176870747E-3</v>
      </c>
      <c r="K75" s="32">
        <f t="shared" si="3"/>
        <v>0.55510204081632653</v>
      </c>
      <c r="L75" s="3"/>
      <c r="M75" s="1"/>
      <c r="N75" s="1"/>
      <c r="O75" s="1"/>
      <c r="P75" s="1"/>
      <c r="Q75" s="1"/>
      <c r="R75" s="1"/>
      <c r="S75" s="1"/>
      <c r="T75" s="1"/>
      <c r="U75" s="1"/>
      <c r="V75" s="1"/>
      <c r="W75" s="1"/>
      <c r="X75" s="1"/>
    </row>
    <row r="76" spans="1:24" ht="13">
      <c r="A76" s="40" t="s">
        <v>188</v>
      </c>
      <c r="B76" s="34" t="s">
        <v>189</v>
      </c>
      <c r="C76" s="6" t="s">
        <v>190</v>
      </c>
      <c r="D76" s="35">
        <v>509</v>
      </c>
      <c r="E76" s="41">
        <v>0</v>
      </c>
      <c r="F76" s="37">
        <f t="shared" si="0"/>
        <v>509</v>
      </c>
      <c r="G76" s="38">
        <f t="shared" si="1"/>
        <v>2</v>
      </c>
      <c r="H76" s="43" t="s">
        <v>191</v>
      </c>
      <c r="I76" s="11">
        <v>2</v>
      </c>
      <c r="J76" s="31">
        <f t="shared" si="2"/>
        <v>1.3605442176870747E-3</v>
      </c>
      <c r="K76" s="32">
        <f t="shared" si="3"/>
        <v>0.69251700680272099</v>
      </c>
      <c r="L76" s="3"/>
      <c r="M76" s="1"/>
      <c r="N76" s="1"/>
      <c r="O76" s="1"/>
      <c r="P76" s="1"/>
      <c r="Q76" s="1"/>
      <c r="R76" s="1"/>
      <c r="S76" s="1"/>
      <c r="T76" s="1"/>
      <c r="U76" s="1"/>
      <c r="V76" s="1"/>
      <c r="W76" s="1"/>
      <c r="X76" s="1"/>
    </row>
    <row r="77" spans="1:24" ht="13">
      <c r="A77" s="40" t="s">
        <v>192</v>
      </c>
      <c r="B77" s="34" t="s">
        <v>193</v>
      </c>
      <c r="C77" s="6" t="s">
        <v>124</v>
      </c>
      <c r="D77" s="35">
        <v>393</v>
      </c>
      <c r="E77" s="41">
        <v>0</v>
      </c>
      <c r="F77" s="37">
        <f t="shared" si="0"/>
        <v>393</v>
      </c>
      <c r="G77" s="38">
        <f t="shared" si="1"/>
        <v>2</v>
      </c>
      <c r="H77" s="43" t="s">
        <v>90</v>
      </c>
      <c r="I77" s="11">
        <v>2</v>
      </c>
      <c r="J77" s="31">
        <f t="shared" si="2"/>
        <v>1.3605442176870747E-3</v>
      </c>
      <c r="K77" s="32">
        <f t="shared" si="3"/>
        <v>0.53469387755102038</v>
      </c>
      <c r="L77" s="3"/>
      <c r="M77" s="1"/>
      <c r="N77" s="1"/>
      <c r="O77" s="1"/>
      <c r="P77" s="1"/>
      <c r="Q77" s="1"/>
      <c r="R77" s="1"/>
      <c r="S77" s="1"/>
      <c r="T77" s="1"/>
      <c r="U77" s="1"/>
      <c r="V77" s="1"/>
      <c r="W77" s="1"/>
      <c r="X77" s="1"/>
    </row>
    <row r="78" spans="1:24" ht="13">
      <c r="A78" s="44" t="s">
        <v>194</v>
      </c>
      <c r="B78" s="34" t="s">
        <v>126</v>
      </c>
      <c r="C78" s="6" t="s">
        <v>124</v>
      </c>
      <c r="D78" s="35">
        <v>393</v>
      </c>
      <c r="E78" s="41">
        <v>0</v>
      </c>
      <c r="F78" s="37">
        <f t="shared" si="0"/>
        <v>393</v>
      </c>
      <c r="G78" s="38">
        <f t="shared" si="1"/>
        <v>2</v>
      </c>
      <c r="H78" s="43" t="s">
        <v>90</v>
      </c>
      <c r="I78" s="11">
        <v>2</v>
      </c>
      <c r="J78" s="31">
        <f t="shared" si="2"/>
        <v>1.3605442176870747E-3</v>
      </c>
      <c r="K78" s="32">
        <f t="shared" si="3"/>
        <v>0.53469387755102038</v>
      </c>
      <c r="L78" s="3"/>
      <c r="M78" s="1"/>
      <c r="N78" s="1"/>
      <c r="O78" s="1"/>
      <c r="P78" s="1"/>
      <c r="Q78" s="1"/>
      <c r="R78" s="1"/>
      <c r="S78" s="1"/>
      <c r="T78" s="1"/>
      <c r="U78" s="1"/>
      <c r="V78" s="1"/>
      <c r="W78" s="1"/>
      <c r="X78" s="1"/>
    </row>
    <row r="79" spans="1:24" ht="13">
      <c r="A79" s="46" t="s">
        <v>195</v>
      </c>
      <c r="B79" s="34" t="s">
        <v>74</v>
      </c>
      <c r="C79" s="6" t="s">
        <v>75</v>
      </c>
      <c r="D79" s="42">
        <v>175.3</v>
      </c>
      <c r="E79" s="41">
        <v>0</v>
      </c>
      <c r="F79" s="37">
        <f t="shared" si="0"/>
        <v>175.3</v>
      </c>
      <c r="G79" s="38">
        <f t="shared" si="1"/>
        <v>1</v>
      </c>
      <c r="H79" s="43" t="s">
        <v>42</v>
      </c>
      <c r="I79" s="11">
        <v>2</v>
      </c>
      <c r="J79" s="31">
        <f t="shared" si="2"/>
        <v>1.3605442176870747E-3</v>
      </c>
      <c r="K79" s="32">
        <f t="shared" si="3"/>
        <v>0.23850340136054421</v>
      </c>
      <c r="L79" s="3"/>
      <c r="M79" s="1"/>
      <c r="N79" s="1"/>
      <c r="O79" s="1"/>
      <c r="P79" s="1"/>
      <c r="Q79" s="1"/>
      <c r="R79" s="1"/>
      <c r="S79" s="1"/>
      <c r="T79" s="1"/>
      <c r="U79" s="1"/>
      <c r="V79" s="1"/>
      <c r="W79" s="1"/>
      <c r="X79" s="1"/>
    </row>
    <row r="80" spans="1:24" ht="13">
      <c r="A80" s="48" t="s">
        <v>196</v>
      </c>
      <c r="B80" s="34" t="s">
        <v>52</v>
      </c>
      <c r="C80" s="6" t="s">
        <v>53</v>
      </c>
      <c r="D80" s="42">
        <v>397.1</v>
      </c>
      <c r="E80" s="41">
        <v>0</v>
      </c>
      <c r="F80" s="37">
        <f t="shared" si="0"/>
        <v>397.1</v>
      </c>
      <c r="G80" s="38">
        <f t="shared" si="1"/>
        <v>2</v>
      </c>
      <c r="H80" s="43" t="s">
        <v>42</v>
      </c>
      <c r="I80" s="11">
        <v>2</v>
      </c>
      <c r="J80" s="31">
        <f t="shared" si="2"/>
        <v>1.3605442176870747E-3</v>
      </c>
      <c r="K80" s="32">
        <f t="shared" si="3"/>
        <v>0.54027210884353738</v>
      </c>
      <c r="L80" s="3"/>
      <c r="M80" s="1"/>
      <c r="N80" s="1"/>
      <c r="O80" s="1"/>
      <c r="P80" s="1"/>
      <c r="Q80" s="1"/>
      <c r="R80" s="1"/>
      <c r="S80" s="1"/>
      <c r="T80" s="1"/>
      <c r="U80" s="1"/>
      <c r="V80" s="1"/>
      <c r="W80" s="1"/>
      <c r="X80" s="1"/>
    </row>
    <row r="81" spans="1:24" ht="13">
      <c r="A81" s="40" t="s">
        <v>197</v>
      </c>
      <c r="B81" s="34" t="s">
        <v>198</v>
      </c>
      <c r="C81" s="6" t="s">
        <v>199</v>
      </c>
      <c r="D81" s="42">
        <v>388.9</v>
      </c>
      <c r="E81" s="41">
        <v>0</v>
      </c>
      <c r="F81" s="37">
        <f t="shared" si="0"/>
        <v>388.9</v>
      </c>
      <c r="G81" s="38">
        <f t="shared" si="1"/>
        <v>2</v>
      </c>
      <c r="H81" s="43" t="s">
        <v>42</v>
      </c>
      <c r="I81" s="11">
        <v>2</v>
      </c>
      <c r="J81" s="31">
        <f t="shared" si="2"/>
        <v>1.3605442176870747E-3</v>
      </c>
      <c r="K81" s="32">
        <f t="shared" si="3"/>
        <v>0.52911564625850338</v>
      </c>
      <c r="L81" s="3"/>
      <c r="M81" s="1"/>
      <c r="N81" s="1"/>
      <c r="O81" s="1"/>
      <c r="P81" s="1"/>
      <c r="Q81" s="1"/>
      <c r="R81" s="1"/>
      <c r="S81" s="1"/>
      <c r="T81" s="1"/>
      <c r="U81" s="1"/>
      <c r="V81" s="1"/>
      <c r="W81" s="1"/>
      <c r="X81" s="1"/>
    </row>
    <row r="82" spans="1:24" ht="13">
      <c r="A82" s="44" t="s">
        <v>200</v>
      </c>
      <c r="B82" s="34" t="s">
        <v>40</v>
      </c>
      <c r="C82" s="6" t="s">
        <v>41</v>
      </c>
      <c r="D82" s="42">
        <v>327.7</v>
      </c>
      <c r="E82" s="41">
        <v>0</v>
      </c>
      <c r="F82" s="37">
        <f t="shared" si="0"/>
        <v>327.7</v>
      </c>
      <c r="G82" s="38">
        <f t="shared" si="1"/>
        <v>2</v>
      </c>
      <c r="H82" s="43" t="s">
        <v>42</v>
      </c>
      <c r="I82" s="11">
        <v>2</v>
      </c>
      <c r="J82" s="31">
        <f t="shared" si="2"/>
        <v>1.3605442176870747E-3</v>
      </c>
      <c r="K82" s="32">
        <f t="shared" si="3"/>
        <v>0.4458503401360544</v>
      </c>
      <c r="L82" s="3"/>
      <c r="M82" s="1"/>
      <c r="N82" s="1"/>
      <c r="O82" s="1"/>
      <c r="P82" s="1"/>
      <c r="Q82" s="1"/>
      <c r="R82" s="1"/>
      <c r="S82" s="1"/>
      <c r="T82" s="1"/>
      <c r="U82" s="1"/>
      <c r="V82" s="1"/>
      <c r="W82" s="1"/>
      <c r="X82" s="1"/>
    </row>
    <row r="83" spans="1:24" ht="13">
      <c r="A83" s="44" t="s">
        <v>201</v>
      </c>
      <c r="B83" s="34" t="s">
        <v>40</v>
      </c>
      <c r="C83" s="6" t="s">
        <v>41</v>
      </c>
      <c r="D83" s="42">
        <v>327.7</v>
      </c>
      <c r="E83" s="41">
        <v>0</v>
      </c>
      <c r="F83" s="37">
        <f t="shared" si="0"/>
        <v>327.7</v>
      </c>
      <c r="G83" s="38">
        <f t="shared" si="1"/>
        <v>2</v>
      </c>
      <c r="H83" s="43" t="s">
        <v>42</v>
      </c>
      <c r="I83" s="11">
        <v>2</v>
      </c>
      <c r="J83" s="31">
        <f t="shared" si="2"/>
        <v>1.3605442176870747E-3</v>
      </c>
      <c r="K83" s="32">
        <f t="shared" si="3"/>
        <v>0.4458503401360544</v>
      </c>
      <c r="L83" s="3"/>
      <c r="M83" s="1"/>
      <c r="N83" s="1"/>
      <c r="O83" s="1"/>
      <c r="P83" s="1"/>
      <c r="Q83" s="1"/>
      <c r="R83" s="1"/>
      <c r="S83" s="1"/>
      <c r="T83" s="1"/>
      <c r="U83" s="1"/>
      <c r="V83" s="1"/>
      <c r="W83" s="1"/>
      <c r="X83" s="1"/>
    </row>
    <row r="84" spans="1:24" ht="13">
      <c r="A84" s="44" t="s">
        <v>202</v>
      </c>
      <c r="B84" s="34" t="s">
        <v>40</v>
      </c>
      <c r="C84" s="6" t="s">
        <v>41</v>
      </c>
      <c r="D84" s="42">
        <v>327.7</v>
      </c>
      <c r="E84" s="41">
        <v>0</v>
      </c>
      <c r="F84" s="37">
        <f t="shared" si="0"/>
        <v>327.7</v>
      </c>
      <c r="G84" s="38">
        <f t="shared" si="1"/>
        <v>2</v>
      </c>
      <c r="H84" s="43" t="s">
        <v>42</v>
      </c>
      <c r="I84" s="11">
        <v>2</v>
      </c>
      <c r="J84" s="31">
        <f t="shared" si="2"/>
        <v>1.3605442176870747E-3</v>
      </c>
      <c r="K84" s="32">
        <f t="shared" si="3"/>
        <v>0.4458503401360544</v>
      </c>
      <c r="L84" s="3"/>
      <c r="M84" s="1"/>
      <c r="N84" s="1"/>
      <c r="O84" s="1"/>
      <c r="P84" s="1"/>
      <c r="Q84" s="1"/>
      <c r="R84" s="1"/>
      <c r="S84" s="1"/>
      <c r="T84" s="1"/>
      <c r="U84" s="1"/>
      <c r="V84" s="1"/>
      <c r="W84" s="1"/>
      <c r="X84" s="1"/>
    </row>
    <row r="85" spans="1:24" ht="13">
      <c r="A85" s="46" t="s">
        <v>203</v>
      </c>
      <c r="B85" s="34" t="s">
        <v>40</v>
      </c>
      <c r="C85" s="6" t="s">
        <v>41</v>
      </c>
      <c r="D85" s="42">
        <v>327.7</v>
      </c>
      <c r="E85" s="41">
        <v>0</v>
      </c>
      <c r="F85" s="37">
        <f t="shared" si="0"/>
        <v>327.7</v>
      </c>
      <c r="G85" s="38">
        <f t="shared" si="1"/>
        <v>2</v>
      </c>
      <c r="H85" s="43" t="s">
        <v>42</v>
      </c>
      <c r="I85" s="11">
        <v>2</v>
      </c>
      <c r="J85" s="31">
        <f t="shared" si="2"/>
        <v>1.3605442176870747E-3</v>
      </c>
      <c r="K85" s="32">
        <f t="shared" si="3"/>
        <v>0.4458503401360544</v>
      </c>
      <c r="L85" s="3"/>
      <c r="M85" s="1"/>
      <c r="N85" s="1"/>
      <c r="O85" s="1"/>
      <c r="P85" s="1"/>
      <c r="Q85" s="1"/>
      <c r="R85" s="1"/>
      <c r="S85" s="1"/>
      <c r="T85" s="1"/>
      <c r="U85" s="1"/>
      <c r="V85" s="1"/>
      <c r="W85" s="1"/>
      <c r="X85" s="1"/>
    </row>
    <row r="86" spans="1:24" ht="13">
      <c r="A86" s="44" t="s">
        <v>204</v>
      </c>
      <c r="B86" s="45" t="s">
        <v>205</v>
      </c>
      <c r="C86" s="6" t="s">
        <v>206</v>
      </c>
      <c r="D86" s="42">
        <v>457.7</v>
      </c>
      <c r="E86" s="41">
        <v>0</v>
      </c>
      <c r="F86" s="37">
        <f t="shared" si="0"/>
        <v>457.7</v>
      </c>
      <c r="G86" s="38">
        <f t="shared" si="1"/>
        <v>2</v>
      </c>
      <c r="H86" s="43" t="s">
        <v>42</v>
      </c>
      <c r="I86" s="11">
        <v>2</v>
      </c>
      <c r="J86" s="31">
        <f t="shared" si="2"/>
        <v>1.3605442176870747E-3</v>
      </c>
      <c r="K86" s="32">
        <f t="shared" si="3"/>
        <v>0.6227210884353741</v>
      </c>
      <c r="L86" s="3"/>
      <c r="M86" s="1"/>
      <c r="N86" s="1"/>
      <c r="O86" s="1"/>
      <c r="P86" s="1"/>
      <c r="Q86" s="1"/>
      <c r="R86" s="1"/>
      <c r="S86" s="1"/>
      <c r="T86" s="1"/>
      <c r="U86" s="1"/>
      <c r="V86" s="1"/>
      <c r="W86" s="1"/>
      <c r="X86" s="1"/>
    </row>
    <row r="87" spans="1:24" ht="13">
      <c r="A87" s="46" t="s">
        <v>207</v>
      </c>
      <c r="B87" s="45" t="s">
        <v>208</v>
      </c>
      <c r="C87" s="6" t="s">
        <v>86</v>
      </c>
      <c r="D87" s="42">
        <v>246.9</v>
      </c>
      <c r="E87" s="41">
        <v>0</v>
      </c>
      <c r="F87" s="37">
        <f t="shared" si="0"/>
        <v>246.9</v>
      </c>
      <c r="G87" s="38">
        <f t="shared" si="1"/>
        <v>1</v>
      </c>
      <c r="H87" s="43" t="s">
        <v>42</v>
      </c>
      <c r="I87" s="11">
        <v>2</v>
      </c>
      <c r="J87" s="31">
        <f t="shared" si="2"/>
        <v>1.3605442176870747E-3</v>
      </c>
      <c r="K87" s="32">
        <f t="shared" si="3"/>
        <v>0.33591836734693875</v>
      </c>
      <c r="L87" s="3"/>
      <c r="M87" s="1"/>
      <c r="N87" s="1"/>
      <c r="O87" s="1"/>
      <c r="P87" s="1"/>
      <c r="Q87" s="1"/>
      <c r="R87" s="1"/>
      <c r="S87" s="1"/>
      <c r="T87" s="1"/>
      <c r="U87" s="1"/>
      <c r="V87" s="1"/>
      <c r="W87" s="1"/>
      <c r="X87" s="1"/>
    </row>
    <row r="88" spans="1:24" ht="13">
      <c r="A88" s="44" t="s">
        <v>209</v>
      </c>
      <c r="B88" s="45" t="s">
        <v>210</v>
      </c>
      <c r="C88" s="6" t="s">
        <v>86</v>
      </c>
      <c r="D88" s="42">
        <v>246.9</v>
      </c>
      <c r="E88" s="41">
        <v>0</v>
      </c>
      <c r="F88" s="37">
        <f t="shared" si="0"/>
        <v>246.9</v>
      </c>
      <c r="G88" s="38">
        <f t="shared" si="1"/>
        <v>1</v>
      </c>
      <c r="H88" s="43" t="s">
        <v>42</v>
      </c>
      <c r="I88" s="11">
        <v>2</v>
      </c>
      <c r="J88" s="31">
        <f t="shared" si="2"/>
        <v>1.3605442176870747E-3</v>
      </c>
      <c r="K88" s="32">
        <f t="shared" si="3"/>
        <v>0.33591836734693875</v>
      </c>
      <c r="L88" s="3"/>
      <c r="M88" s="1"/>
      <c r="N88" s="1"/>
      <c r="O88" s="1"/>
      <c r="P88" s="1"/>
      <c r="Q88" s="1"/>
      <c r="R88" s="1"/>
      <c r="S88" s="1"/>
      <c r="T88" s="1"/>
      <c r="U88" s="1"/>
      <c r="V88" s="1"/>
      <c r="W88" s="1"/>
      <c r="X88" s="1"/>
    </row>
    <row r="89" spans="1:24" ht="13">
      <c r="A89" s="44" t="s">
        <v>211</v>
      </c>
      <c r="B89" s="34" t="s">
        <v>131</v>
      </c>
      <c r="C89" s="6" t="s">
        <v>132</v>
      </c>
      <c r="D89" s="42">
        <v>171.2</v>
      </c>
      <c r="E89" s="41">
        <v>0</v>
      </c>
      <c r="F89" s="37">
        <f t="shared" si="0"/>
        <v>171.2</v>
      </c>
      <c r="G89" s="38">
        <f t="shared" si="1"/>
        <v>1</v>
      </c>
      <c r="H89" s="43" t="s">
        <v>42</v>
      </c>
      <c r="I89" s="11">
        <v>2</v>
      </c>
      <c r="J89" s="31">
        <f t="shared" si="2"/>
        <v>1.3605442176870747E-3</v>
      </c>
      <c r="K89" s="32">
        <f t="shared" si="3"/>
        <v>0.23292517006802718</v>
      </c>
      <c r="L89" s="3"/>
      <c r="M89" s="1"/>
      <c r="N89" s="1"/>
      <c r="O89" s="1"/>
      <c r="P89" s="1"/>
      <c r="Q89" s="1"/>
      <c r="R89" s="1"/>
      <c r="S89" s="1"/>
      <c r="T89" s="1"/>
      <c r="U89" s="1"/>
      <c r="V89" s="1"/>
      <c r="W89" s="1"/>
      <c r="X89" s="1"/>
    </row>
    <row r="90" spans="1:24" ht="13">
      <c r="A90" s="44" t="s">
        <v>212</v>
      </c>
      <c r="B90" s="45" t="s">
        <v>213</v>
      </c>
      <c r="C90" s="6" t="s">
        <v>214</v>
      </c>
      <c r="D90" s="42">
        <v>343.1</v>
      </c>
      <c r="E90" s="41">
        <v>0</v>
      </c>
      <c r="F90" s="37">
        <f t="shared" si="0"/>
        <v>343.1</v>
      </c>
      <c r="G90" s="38">
        <f t="shared" si="1"/>
        <v>2</v>
      </c>
      <c r="H90" s="43" t="s">
        <v>42</v>
      </c>
      <c r="I90" s="11">
        <v>2</v>
      </c>
      <c r="J90" s="31">
        <f t="shared" si="2"/>
        <v>1.3605442176870747E-3</v>
      </c>
      <c r="K90" s="32">
        <f t="shared" si="3"/>
        <v>0.46680272108843535</v>
      </c>
      <c r="L90" s="3"/>
      <c r="M90" s="1"/>
      <c r="N90" s="1"/>
      <c r="O90" s="1"/>
      <c r="P90" s="1"/>
      <c r="Q90" s="1"/>
      <c r="R90" s="1"/>
      <c r="S90" s="1"/>
      <c r="T90" s="1"/>
      <c r="U90" s="1"/>
      <c r="V90" s="1"/>
      <c r="W90" s="1"/>
      <c r="X90" s="1"/>
    </row>
    <row r="91" spans="1:24" ht="13">
      <c r="A91" s="49" t="s">
        <v>215</v>
      </c>
      <c r="B91" s="45" t="s">
        <v>104</v>
      </c>
      <c r="C91" s="6" t="s">
        <v>105</v>
      </c>
      <c r="D91" s="42">
        <v>413.4</v>
      </c>
      <c r="E91" s="41">
        <v>0</v>
      </c>
      <c r="F91" s="37">
        <f t="shared" si="0"/>
        <v>413.4</v>
      </c>
      <c r="G91" s="38">
        <f t="shared" si="1"/>
        <v>2</v>
      </c>
      <c r="H91" s="43" t="s">
        <v>42</v>
      </c>
      <c r="I91" s="11">
        <v>2</v>
      </c>
      <c r="J91" s="31">
        <f t="shared" si="2"/>
        <v>1.3605442176870747E-3</v>
      </c>
      <c r="K91" s="32">
        <f t="shared" si="3"/>
        <v>0.56244897959183671</v>
      </c>
      <c r="L91" s="3"/>
      <c r="M91" s="1"/>
      <c r="N91" s="1"/>
      <c r="O91" s="1"/>
      <c r="P91" s="1"/>
      <c r="Q91" s="1"/>
      <c r="R91" s="1"/>
      <c r="S91" s="1"/>
      <c r="T91" s="1"/>
      <c r="U91" s="1"/>
      <c r="V91" s="1"/>
      <c r="W91" s="1"/>
      <c r="X91" s="1"/>
    </row>
    <row r="92" spans="1:24" ht="13">
      <c r="A92" s="49" t="s">
        <v>216</v>
      </c>
      <c r="B92" s="45" t="s">
        <v>104</v>
      </c>
      <c r="C92" s="6" t="s">
        <v>105</v>
      </c>
      <c r="D92" s="42">
        <v>413.4</v>
      </c>
      <c r="E92" s="41">
        <v>0</v>
      </c>
      <c r="F92" s="37">
        <f t="shared" si="0"/>
        <v>413.4</v>
      </c>
      <c r="G92" s="38">
        <f t="shared" si="1"/>
        <v>2</v>
      </c>
      <c r="H92" s="43" t="s">
        <v>42</v>
      </c>
      <c r="I92" s="11">
        <v>2</v>
      </c>
      <c r="J92" s="31">
        <f t="shared" si="2"/>
        <v>1.3605442176870747E-3</v>
      </c>
      <c r="K92" s="32">
        <f t="shared" si="3"/>
        <v>0.56244897959183671</v>
      </c>
      <c r="L92" s="3"/>
      <c r="M92" s="1"/>
      <c r="N92" s="1"/>
      <c r="O92" s="1"/>
      <c r="P92" s="1"/>
      <c r="Q92" s="1"/>
      <c r="R92" s="1"/>
      <c r="S92" s="1"/>
      <c r="T92" s="1"/>
      <c r="U92" s="1"/>
      <c r="V92" s="1"/>
      <c r="W92" s="1"/>
      <c r="X92" s="1"/>
    </row>
    <row r="93" spans="1:24" ht="13">
      <c r="A93" s="46" t="s">
        <v>217</v>
      </c>
      <c r="B93" s="45" t="s">
        <v>218</v>
      </c>
      <c r="C93" s="6" t="s">
        <v>105</v>
      </c>
      <c r="D93" s="42">
        <v>413.4</v>
      </c>
      <c r="E93" s="41">
        <v>0</v>
      </c>
      <c r="F93" s="37">
        <f t="shared" si="0"/>
        <v>413.4</v>
      </c>
      <c r="G93" s="38">
        <f t="shared" si="1"/>
        <v>2</v>
      </c>
      <c r="H93" s="43" t="s">
        <v>42</v>
      </c>
      <c r="I93" s="11">
        <v>2</v>
      </c>
      <c r="J93" s="31">
        <f t="shared" si="2"/>
        <v>1.3605442176870747E-3</v>
      </c>
      <c r="K93" s="32">
        <f t="shared" si="3"/>
        <v>0.56244897959183671</v>
      </c>
      <c r="L93" s="3"/>
      <c r="M93" s="1"/>
      <c r="N93" s="1"/>
      <c r="O93" s="1"/>
      <c r="P93" s="1"/>
      <c r="Q93" s="1"/>
      <c r="R93" s="1"/>
      <c r="S93" s="1"/>
      <c r="T93" s="1"/>
      <c r="U93" s="1"/>
      <c r="V93" s="1"/>
      <c r="W93" s="1"/>
      <c r="X93" s="1"/>
    </row>
    <row r="94" spans="1:24" ht="13">
      <c r="A94" s="44" t="s">
        <v>219</v>
      </c>
      <c r="B94" s="45" t="s">
        <v>220</v>
      </c>
      <c r="C94" s="6" t="s">
        <v>105</v>
      </c>
      <c r="D94" s="42">
        <v>413.4</v>
      </c>
      <c r="E94" s="41">
        <v>0</v>
      </c>
      <c r="F94" s="37">
        <f t="shared" si="0"/>
        <v>413.4</v>
      </c>
      <c r="G94" s="38">
        <f t="shared" si="1"/>
        <v>2</v>
      </c>
      <c r="H94" s="43" t="s">
        <v>42</v>
      </c>
      <c r="I94" s="11">
        <v>2</v>
      </c>
      <c r="J94" s="31">
        <f t="shared" si="2"/>
        <v>1.3605442176870747E-3</v>
      </c>
      <c r="K94" s="32">
        <f t="shared" si="3"/>
        <v>0.56244897959183671</v>
      </c>
      <c r="L94" s="3"/>
      <c r="M94" s="1"/>
      <c r="N94" s="1"/>
      <c r="O94" s="1"/>
      <c r="P94" s="1"/>
      <c r="Q94" s="1"/>
      <c r="R94" s="1"/>
      <c r="S94" s="1"/>
      <c r="T94" s="1"/>
      <c r="U94" s="1"/>
      <c r="V94" s="1"/>
      <c r="W94" s="1"/>
      <c r="X94" s="1"/>
    </row>
    <row r="95" spans="1:24" ht="13">
      <c r="A95" s="33" t="s">
        <v>221</v>
      </c>
      <c r="B95" s="34" t="s">
        <v>111</v>
      </c>
      <c r="C95" s="6" t="s">
        <v>112</v>
      </c>
      <c r="D95" s="42">
        <v>287.8</v>
      </c>
      <c r="E95" s="41">
        <v>0</v>
      </c>
      <c r="F95" s="37">
        <f t="shared" si="0"/>
        <v>287.8</v>
      </c>
      <c r="G95" s="38">
        <f t="shared" si="1"/>
        <v>2</v>
      </c>
      <c r="H95" s="43" t="s">
        <v>42</v>
      </c>
      <c r="I95" s="11">
        <v>2</v>
      </c>
      <c r="J95" s="31">
        <f t="shared" si="2"/>
        <v>1.3605442176870747E-3</v>
      </c>
      <c r="K95" s="32">
        <f t="shared" si="3"/>
        <v>0.39156462585034013</v>
      </c>
      <c r="L95" s="3"/>
      <c r="M95" s="1"/>
      <c r="N95" s="1"/>
      <c r="O95" s="1"/>
      <c r="P95" s="1"/>
      <c r="Q95" s="1"/>
      <c r="R95" s="1"/>
      <c r="S95" s="1"/>
      <c r="T95" s="1"/>
      <c r="U95" s="1"/>
      <c r="V95" s="1"/>
      <c r="W95" s="1"/>
      <c r="X95" s="1"/>
    </row>
    <row r="96" spans="1:24" ht="13">
      <c r="A96" s="44" t="s">
        <v>222</v>
      </c>
      <c r="B96" s="45" t="s">
        <v>223</v>
      </c>
      <c r="C96" s="6" t="s">
        <v>224</v>
      </c>
      <c r="D96" s="35">
        <v>433</v>
      </c>
      <c r="E96" s="41">
        <v>0</v>
      </c>
      <c r="F96" s="37">
        <f t="shared" si="0"/>
        <v>433</v>
      </c>
      <c r="G96" s="38">
        <f t="shared" si="1"/>
        <v>2</v>
      </c>
      <c r="H96" s="43" t="s">
        <v>149</v>
      </c>
      <c r="I96" s="11">
        <v>1</v>
      </c>
      <c r="J96" s="31">
        <f t="shared" si="2"/>
        <v>6.8027210884353737E-4</v>
      </c>
      <c r="K96" s="32">
        <f t="shared" si="3"/>
        <v>0.29455782312925166</v>
      </c>
      <c r="L96" s="3"/>
      <c r="M96" s="1"/>
      <c r="N96" s="1"/>
      <c r="O96" s="1"/>
      <c r="P96" s="1"/>
      <c r="Q96" s="1"/>
      <c r="R96" s="1"/>
      <c r="S96" s="1"/>
      <c r="T96" s="1"/>
      <c r="U96" s="1"/>
      <c r="V96" s="1"/>
      <c r="W96" s="1"/>
      <c r="X96" s="1"/>
    </row>
    <row r="97" spans="1:24" ht="13">
      <c r="A97" s="33" t="s">
        <v>225</v>
      </c>
      <c r="B97" s="34" t="s">
        <v>226</v>
      </c>
      <c r="C97" s="6" t="s">
        <v>227</v>
      </c>
      <c r="D97" s="35">
        <v>656</v>
      </c>
      <c r="E97" s="41">
        <v>0</v>
      </c>
      <c r="F97" s="37">
        <f t="shared" si="0"/>
        <v>656</v>
      </c>
      <c r="G97" s="38">
        <f t="shared" si="1"/>
        <v>3</v>
      </c>
      <c r="H97" s="43" t="s">
        <v>90</v>
      </c>
      <c r="I97" s="11">
        <v>1</v>
      </c>
      <c r="J97" s="31">
        <f t="shared" si="2"/>
        <v>6.8027210884353737E-4</v>
      </c>
      <c r="K97" s="32">
        <f t="shared" si="3"/>
        <v>0.44625850340136053</v>
      </c>
      <c r="L97" s="3"/>
      <c r="M97" s="1"/>
      <c r="N97" s="1"/>
      <c r="O97" s="1"/>
      <c r="P97" s="1"/>
      <c r="Q97" s="1"/>
      <c r="R97" s="1"/>
      <c r="S97" s="1"/>
      <c r="T97" s="1"/>
      <c r="U97" s="1"/>
      <c r="V97" s="1"/>
      <c r="W97" s="1"/>
      <c r="X97" s="1"/>
    </row>
    <row r="98" spans="1:24" ht="13">
      <c r="A98" s="44" t="s">
        <v>228</v>
      </c>
      <c r="B98" s="45" t="s">
        <v>229</v>
      </c>
      <c r="C98" s="6" t="s">
        <v>230</v>
      </c>
      <c r="D98" s="35">
        <v>161</v>
      </c>
      <c r="E98" s="41">
        <v>0</v>
      </c>
      <c r="F98" s="37">
        <f t="shared" si="0"/>
        <v>161</v>
      </c>
      <c r="G98" s="38">
        <f t="shared" si="1"/>
        <v>1</v>
      </c>
      <c r="H98" s="39" t="s">
        <v>32</v>
      </c>
      <c r="I98" s="11">
        <v>1</v>
      </c>
      <c r="J98" s="31">
        <f t="shared" si="2"/>
        <v>6.8027210884353737E-4</v>
      </c>
      <c r="K98" s="32">
        <f t="shared" si="3"/>
        <v>0.10952380952380951</v>
      </c>
      <c r="L98" s="3"/>
      <c r="M98" s="1"/>
      <c r="N98" s="1"/>
      <c r="O98" s="1"/>
      <c r="P98" s="1"/>
      <c r="Q98" s="1"/>
      <c r="R98" s="1"/>
      <c r="S98" s="1"/>
      <c r="T98" s="1"/>
      <c r="U98" s="1"/>
      <c r="V98" s="1"/>
      <c r="W98" s="1"/>
      <c r="X98" s="1"/>
    </row>
    <row r="99" spans="1:24" ht="13">
      <c r="A99" s="40" t="s">
        <v>231</v>
      </c>
      <c r="B99" s="34" t="s">
        <v>232</v>
      </c>
      <c r="C99" s="6" t="s">
        <v>233</v>
      </c>
      <c r="D99" s="35">
        <v>12.9</v>
      </c>
      <c r="E99" s="41">
        <v>0</v>
      </c>
      <c r="F99" s="37">
        <f t="shared" si="0"/>
        <v>12.9</v>
      </c>
      <c r="G99" s="38">
        <f t="shared" si="1"/>
        <v>1</v>
      </c>
      <c r="H99" s="43" t="s">
        <v>46</v>
      </c>
      <c r="I99" s="11">
        <v>1</v>
      </c>
      <c r="J99" s="31">
        <f t="shared" si="2"/>
        <v>6.8027210884353737E-4</v>
      </c>
      <c r="K99" s="32">
        <f t="shared" si="3"/>
        <v>8.7755102040816321E-3</v>
      </c>
      <c r="L99" s="3"/>
      <c r="M99" s="1"/>
      <c r="N99" s="1"/>
      <c r="O99" s="1"/>
      <c r="P99" s="1"/>
      <c r="Q99" s="1"/>
      <c r="R99" s="1"/>
      <c r="S99" s="1"/>
      <c r="T99" s="1"/>
      <c r="U99" s="1"/>
      <c r="V99" s="1"/>
      <c r="W99" s="1"/>
      <c r="X99" s="1"/>
    </row>
    <row r="100" spans="1:24" ht="13">
      <c r="A100" s="33" t="s">
        <v>234</v>
      </c>
      <c r="B100" s="34" t="s">
        <v>235</v>
      </c>
      <c r="C100" s="6" t="s">
        <v>116</v>
      </c>
      <c r="D100" s="35">
        <v>40</v>
      </c>
      <c r="E100" s="41">
        <v>0</v>
      </c>
      <c r="F100" s="37">
        <f t="shared" si="0"/>
        <v>40</v>
      </c>
      <c r="G100" s="38">
        <f t="shared" si="1"/>
        <v>1</v>
      </c>
      <c r="H100" s="43" t="s">
        <v>46</v>
      </c>
      <c r="I100" s="11">
        <v>1</v>
      </c>
      <c r="J100" s="31">
        <f t="shared" si="2"/>
        <v>6.8027210884353737E-4</v>
      </c>
      <c r="K100" s="32">
        <f t="shared" si="3"/>
        <v>2.7210884353741496E-2</v>
      </c>
      <c r="L100" s="3"/>
      <c r="M100" s="1"/>
      <c r="N100" s="1"/>
      <c r="O100" s="1"/>
      <c r="P100" s="1"/>
      <c r="Q100" s="1"/>
      <c r="R100" s="1"/>
      <c r="S100" s="1"/>
      <c r="T100" s="1"/>
      <c r="U100" s="1"/>
      <c r="V100" s="1"/>
      <c r="W100" s="1"/>
      <c r="X100" s="1"/>
    </row>
    <row r="101" spans="1:24" ht="13">
      <c r="A101" s="33" t="s">
        <v>236</v>
      </c>
      <c r="B101" s="34" t="s">
        <v>115</v>
      </c>
      <c r="C101" s="6" t="s">
        <v>116</v>
      </c>
      <c r="D101" s="35">
        <v>40</v>
      </c>
      <c r="E101" s="41">
        <v>0</v>
      </c>
      <c r="F101" s="37">
        <f t="shared" si="0"/>
        <v>40</v>
      </c>
      <c r="G101" s="38">
        <f t="shared" si="1"/>
        <v>1</v>
      </c>
      <c r="H101" s="43" t="s">
        <v>46</v>
      </c>
      <c r="I101" s="11">
        <v>1</v>
      </c>
      <c r="J101" s="31">
        <f t="shared" si="2"/>
        <v>6.8027210884353737E-4</v>
      </c>
      <c r="K101" s="32">
        <f t="shared" si="3"/>
        <v>2.7210884353741496E-2</v>
      </c>
      <c r="L101" s="3"/>
      <c r="M101" s="1"/>
      <c r="N101" s="1"/>
      <c r="O101" s="1"/>
      <c r="P101" s="1"/>
      <c r="Q101" s="1"/>
      <c r="R101" s="1"/>
      <c r="S101" s="1"/>
      <c r="T101" s="1"/>
      <c r="U101" s="1"/>
      <c r="V101" s="1"/>
      <c r="W101" s="1"/>
      <c r="X101" s="1"/>
    </row>
    <row r="102" spans="1:24" ht="13">
      <c r="A102" s="44" t="s">
        <v>237</v>
      </c>
      <c r="B102" s="34" t="s">
        <v>115</v>
      </c>
      <c r="C102" s="6" t="s">
        <v>116</v>
      </c>
      <c r="D102" s="35">
        <v>40</v>
      </c>
      <c r="E102" s="41">
        <v>0</v>
      </c>
      <c r="F102" s="37">
        <f t="shared" si="0"/>
        <v>40</v>
      </c>
      <c r="G102" s="38">
        <f t="shared" si="1"/>
        <v>1</v>
      </c>
      <c r="H102" s="43" t="s">
        <v>46</v>
      </c>
      <c r="I102" s="11">
        <v>1</v>
      </c>
      <c r="J102" s="31">
        <f t="shared" si="2"/>
        <v>6.8027210884353737E-4</v>
      </c>
      <c r="K102" s="32">
        <f t="shared" si="3"/>
        <v>2.7210884353741496E-2</v>
      </c>
      <c r="L102" s="3"/>
      <c r="M102" s="1"/>
      <c r="N102" s="1"/>
      <c r="O102" s="1"/>
      <c r="P102" s="1"/>
      <c r="Q102" s="1"/>
      <c r="R102" s="1"/>
      <c r="S102" s="1"/>
      <c r="T102" s="1"/>
      <c r="U102" s="1"/>
      <c r="V102" s="1"/>
      <c r="W102" s="1"/>
      <c r="X102" s="1"/>
    </row>
    <row r="103" spans="1:24" ht="13">
      <c r="A103" s="44" t="s">
        <v>238</v>
      </c>
      <c r="B103" s="45" t="s">
        <v>239</v>
      </c>
      <c r="C103" s="6" t="s">
        <v>148</v>
      </c>
      <c r="D103" s="35">
        <v>14</v>
      </c>
      <c r="E103" s="41">
        <v>0</v>
      </c>
      <c r="F103" s="37">
        <f t="shared" si="0"/>
        <v>14</v>
      </c>
      <c r="G103" s="38">
        <f t="shared" si="1"/>
        <v>1</v>
      </c>
      <c r="H103" s="39" t="s">
        <v>149</v>
      </c>
      <c r="I103" s="11">
        <v>1</v>
      </c>
      <c r="J103" s="31">
        <f t="shared" si="2"/>
        <v>6.8027210884353737E-4</v>
      </c>
      <c r="K103" s="32">
        <f t="shared" si="3"/>
        <v>9.5238095238095229E-3</v>
      </c>
      <c r="L103" s="3"/>
      <c r="M103" s="1"/>
      <c r="N103" s="1"/>
      <c r="O103" s="1"/>
      <c r="P103" s="1"/>
      <c r="Q103" s="1"/>
      <c r="R103" s="1"/>
      <c r="S103" s="1"/>
      <c r="T103" s="1"/>
      <c r="U103" s="1"/>
      <c r="V103" s="1"/>
      <c r="W103" s="1"/>
      <c r="X103" s="1"/>
    </row>
    <row r="104" spans="1:24" ht="13">
      <c r="A104" s="44" t="s">
        <v>240</v>
      </c>
      <c r="B104" s="34" t="s">
        <v>151</v>
      </c>
      <c r="C104" s="6" t="s">
        <v>152</v>
      </c>
      <c r="D104" s="35">
        <v>555</v>
      </c>
      <c r="E104" s="41">
        <v>0</v>
      </c>
      <c r="F104" s="37">
        <f t="shared" si="0"/>
        <v>555</v>
      </c>
      <c r="G104" s="38">
        <f t="shared" si="1"/>
        <v>3</v>
      </c>
      <c r="H104" s="43" t="s">
        <v>153</v>
      </c>
      <c r="I104" s="11">
        <v>1</v>
      </c>
      <c r="J104" s="31">
        <f t="shared" si="2"/>
        <v>6.8027210884353737E-4</v>
      </c>
      <c r="K104" s="32">
        <f t="shared" si="3"/>
        <v>0.37755102040816324</v>
      </c>
      <c r="L104" s="3"/>
      <c r="M104" s="1"/>
      <c r="N104" s="1"/>
      <c r="O104" s="1"/>
      <c r="P104" s="1"/>
      <c r="Q104" s="1"/>
      <c r="R104" s="1"/>
      <c r="S104" s="1"/>
      <c r="T104" s="1"/>
      <c r="U104" s="1"/>
      <c r="V104" s="1"/>
      <c r="W104" s="1"/>
      <c r="X104" s="1"/>
    </row>
    <row r="105" spans="1:24" ht="13">
      <c r="A105" s="44" t="s">
        <v>241</v>
      </c>
      <c r="B105" s="34" t="s">
        <v>151</v>
      </c>
      <c r="C105" s="6" t="s">
        <v>152</v>
      </c>
      <c r="D105" s="35">
        <v>555</v>
      </c>
      <c r="E105" s="41">
        <v>0</v>
      </c>
      <c r="F105" s="37">
        <f t="shared" si="0"/>
        <v>555</v>
      </c>
      <c r="G105" s="38">
        <f t="shared" si="1"/>
        <v>3</v>
      </c>
      <c r="H105" s="43" t="s">
        <v>153</v>
      </c>
      <c r="I105" s="11">
        <v>1</v>
      </c>
      <c r="J105" s="31">
        <f t="shared" si="2"/>
        <v>6.8027210884353737E-4</v>
      </c>
      <c r="K105" s="32">
        <f t="shared" si="3"/>
        <v>0.37755102040816324</v>
      </c>
      <c r="L105" s="3"/>
      <c r="M105" s="1"/>
      <c r="N105" s="1"/>
      <c r="O105" s="1"/>
      <c r="P105" s="1"/>
      <c r="Q105" s="1"/>
      <c r="R105" s="1"/>
      <c r="S105" s="1"/>
      <c r="T105" s="1"/>
      <c r="U105" s="1"/>
      <c r="V105" s="1"/>
      <c r="W105" s="1"/>
      <c r="X105" s="1"/>
    </row>
    <row r="106" spans="1:24" ht="13">
      <c r="A106" s="49" t="s">
        <v>242</v>
      </c>
      <c r="B106" s="34" t="s">
        <v>151</v>
      </c>
      <c r="C106" s="6" t="s">
        <v>152</v>
      </c>
      <c r="D106" s="35">
        <v>555</v>
      </c>
      <c r="E106" s="41">
        <v>0</v>
      </c>
      <c r="F106" s="37">
        <f t="shared" si="0"/>
        <v>555</v>
      </c>
      <c r="G106" s="38">
        <f t="shared" si="1"/>
        <v>3</v>
      </c>
      <c r="H106" s="43" t="s">
        <v>153</v>
      </c>
      <c r="I106" s="11">
        <v>1</v>
      </c>
      <c r="J106" s="31">
        <f t="shared" si="2"/>
        <v>6.8027210884353737E-4</v>
      </c>
      <c r="K106" s="32">
        <f t="shared" si="3"/>
        <v>0.37755102040816324</v>
      </c>
      <c r="L106" s="3"/>
      <c r="M106" s="1"/>
      <c r="N106" s="1"/>
      <c r="O106" s="1"/>
      <c r="P106" s="1"/>
      <c r="Q106" s="1"/>
      <c r="R106" s="1"/>
      <c r="S106" s="1"/>
      <c r="T106" s="1"/>
      <c r="U106" s="1"/>
      <c r="V106" s="1"/>
      <c r="W106" s="1"/>
      <c r="X106" s="1"/>
    </row>
    <row r="107" spans="1:24" ht="13">
      <c r="A107" s="49" t="s">
        <v>243</v>
      </c>
      <c r="B107" s="34" t="s">
        <v>151</v>
      </c>
      <c r="C107" s="6" t="s">
        <v>152</v>
      </c>
      <c r="D107" s="35">
        <v>555</v>
      </c>
      <c r="E107" s="41">
        <v>0</v>
      </c>
      <c r="F107" s="37">
        <f t="shared" si="0"/>
        <v>555</v>
      </c>
      <c r="G107" s="38">
        <f t="shared" si="1"/>
        <v>3</v>
      </c>
      <c r="H107" s="43" t="s">
        <v>153</v>
      </c>
      <c r="I107" s="11">
        <v>1</v>
      </c>
      <c r="J107" s="31">
        <f t="shared" si="2"/>
        <v>6.8027210884353737E-4</v>
      </c>
      <c r="K107" s="32">
        <f t="shared" si="3"/>
        <v>0.37755102040816324</v>
      </c>
      <c r="L107" s="3"/>
      <c r="M107" s="1"/>
      <c r="N107" s="1"/>
      <c r="O107" s="1"/>
      <c r="P107" s="1"/>
      <c r="Q107" s="1"/>
      <c r="R107" s="1"/>
      <c r="S107" s="1"/>
      <c r="T107" s="1"/>
      <c r="U107" s="1"/>
      <c r="V107" s="1"/>
      <c r="W107" s="1"/>
      <c r="X107" s="1"/>
    </row>
    <row r="108" spans="1:24" ht="13">
      <c r="A108" s="49" t="s">
        <v>244</v>
      </c>
      <c r="B108" s="45" t="s">
        <v>245</v>
      </c>
      <c r="C108" s="6" t="s">
        <v>246</v>
      </c>
      <c r="D108" s="35">
        <v>436.6</v>
      </c>
      <c r="E108" s="41">
        <v>0</v>
      </c>
      <c r="F108" s="37">
        <f t="shared" si="0"/>
        <v>436.6</v>
      </c>
      <c r="G108" s="38">
        <f t="shared" si="1"/>
        <v>2</v>
      </c>
      <c r="H108" s="39" t="s">
        <v>32</v>
      </c>
      <c r="I108" s="11">
        <v>1</v>
      </c>
      <c r="J108" s="31">
        <f t="shared" si="2"/>
        <v>6.8027210884353737E-4</v>
      </c>
      <c r="K108" s="32">
        <f t="shared" si="3"/>
        <v>0.29700680272108843</v>
      </c>
      <c r="L108" s="3"/>
      <c r="M108" s="1"/>
      <c r="N108" s="1"/>
      <c r="O108" s="1"/>
      <c r="P108" s="1"/>
      <c r="Q108" s="1"/>
      <c r="R108" s="1"/>
      <c r="S108" s="1"/>
      <c r="T108" s="1"/>
      <c r="U108" s="1"/>
      <c r="V108" s="1"/>
      <c r="W108" s="1"/>
      <c r="X108" s="1"/>
    </row>
    <row r="109" spans="1:24" ht="13">
      <c r="A109" s="50" t="s">
        <v>247</v>
      </c>
      <c r="B109" s="45" t="s">
        <v>245</v>
      </c>
      <c r="C109" s="6" t="s">
        <v>246</v>
      </c>
      <c r="D109" s="35">
        <v>436.6</v>
      </c>
      <c r="E109" s="41">
        <v>0</v>
      </c>
      <c r="F109" s="37">
        <f t="shared" si="0"/>
        <v>436.6</v>
      </c>
      <c r="G109" s="38">
        <f t="shared" si="1"/>
        <v>2</v>
      </c>
      <c r="H109" s="39" t="s">
        <v>32</v>
      </c>
      <c r="I109" s="11">
        <v>1</v>
      </c>
      <c r="J109" s="31">
        <f t="shared" si="2"/>
        <v>6.8027210884353737E-4</v>
      </c>
      <c r="K109" s="32">
        <f t="shared" si="3"/>
        <v>0.29700680272108843</v>
      </c>
      <c r="L109" s="3"/>
      <c r="M109" s="1"/>
      <c r="N109" s="1"/>
      <c r="O109" s="1"/>
      <c r="P109" s="1"/>
      <c r="Q109" s="1"/>
      <c r="R109" s="1"/>
      <c r="S109" s="1"/>
      <c r="T109" s="1"/>
      <c r="U109" s="1"/>
      <c r="V109" s="1"/>
      <c r="W109" s="1"/>
      <c r="X109" s="1"/>
    </row>
    <row r="110" spans="1:24" ht="13">
      <c r="A110" s="44" t="s">
        <v>248</v>
      </c>
      <c r="B110" s="45" t="s">
        <v>249</v>
      </c>
      <c r="C110" s="6" t="s">
        <v>35</v>
      </c>
      <c r="D110" s="35">
        <v>311</v>
      </c>
      <c r="E110" s="41">
        <v>0</v>
      </c>
      <c r="F110" s="37">
        <f t="shared" si="0"/>
        <v>311</v>
      </c>
      <c r="G110" s="38">
        <f t="shared" si="1"/>
        <v>2</v>
      </c>
      <c r="H110" s="39" t="s">
        <v>32</v>
      </c>
      <c r="I110" s="11">
        <v>1</v>
      </c>
      <c r="J110" s="31">
        <f t="shared" si="2"/>
        <v>6.8027210884353737E-4</v>
      </c>
      <c r="K110" s="32">
        <f t="shared" si="3"/>
        <v>0.21156462585034011</v>
      </c>
      <c r="L110" s="3"/>
      <c r="M110" s="1"/>
      <c r="N110" s="1"/>
      <c r="O110" s="1"/>
      <c r="P110" s="1"/>
      <c r="Q110" s="1"/>
      <c r="R110" s="1"/>
      <c r="S110" s="1"/>
      <c r="T110" s="1"/>
      <c r="U110" s="1"/>
      <c r="V110" s="1"/>
      <c r="W110" s="1"/>
      <c r="X110" s="1"/>
    </row>
    <row r="111" spans="1:24" ht="13">
      <c r="A111" s="46" t="s">
        <v>250</v>
      </c>
      <c r="B111" s="34" t="s">
        <v>80</v>
      </c>
      <c r="C111" s="6" t="s">
        <v>35</v>
      </c>
      <c r="D111" s="35">
        <v>311</v>
      </c>
      <c r="E111" s="41">
        <v>0</v>
      </c>
      <c r="F111" s="37">
        <f t="shared" si="0"/>
        <v>311</v>
      </c>
      <c r="G111" s="38">
        <f t="shared" si="1"/>
        <v>2</v>
      </c>
      <c r="H111" s="39" t="s">
        <v>32</v>
      </c>
      <c r="I111" s="11">
        <v>1</v>
      </c>
      <c r="J111" s="31">
        <f t="shared" si="2"/>
        <v>6.8027210884353737E-4</v>
      </c>
      <c r="K111" s="32">
        <f t="shared" si="3"/>
        <v>0.21156462585034011</v>
      </c>
      <c r="L111" s="3"/>
      <c r="M111" s="1"/>
      <c r="N111" s="1"/>
      <c r="O111" s="1"/>
      <c r="P111" s="1"/>
      <c r="Q111" s="1"/>
      <c r="R111" s="1"/>
      <c r="S111" s="1"/>
      <c r="T111" s="1"/>
      <c r="U111" s="1"/>
      <c r="V111" s="1"/>
      <c r="W111" s="1"/>
      <c r="X111" s="1"/>
    </row>
    <row r="112" spans="1:24" ht="13">
      <c r="A112" s="46" t="s">
        <v>251</v>
      </c>
      <c r="B112" s="34" t="s">
        <v>80</v>
      </c>
      <c r="C112" s="6" t="s">
        <v>35</v>
      </c>
      <c r="D112" s="35">
        <v>311</v>
      </c>
      <c r="E112" s="41">
        <v>0</v>
      </c>
      <c r="F112" s="37">
        <f t="shared" si="0"/>
        <v>311</v>
      </c>
      <c r="G112" s="38">
        <f t="shared" si="1"/>
        <v>2</v>
      </c>
      <c r="H112" s="39" t="s">
        <v>32</v>
      </c>
      <c r="I112" s="11">
        <v>1</v>
      </c>
      <c r="J112" s="31">
        <f t="shared" si="2"/>
        <v>6.8027210884353737E-4</v>
      </c>
      <c r="K112" s="32">
        <f t="shared" si="3"/>
        <v>0.21156462585034011</v>
      </c>
      <c r="L112" s="3"/>
      <c r="M112" s="1"/>
      <c r="N112" s="1"/>
      <c r="O112" s="1"/>
      <c r="P112" s="1"/>
      <c r="Q112" s="1"/>
      <c r="R112" s="1"/>
      <c r="S112" s="1"/>
      <c r="T112" s="1"/>
      <c r="U112" s="1"/>
      <c r="V112" s="1"/>
      <c r="W112" s="1"/>
      <c r="X112" s="1"/>
    </row>
    <row r="113" spans="1:24" ht="13">
      <c r="A113" s="44" t="s">
        <v>252</v>
      </c>
      <c r="B113" s="34" t="s">
        <v>80</v>
      </c>
      <c r="C113" s="6" t="s">
        <v>35</v>
      </c>
      <c r="D113" s="35">
        <v>311</v>
      </c>
      <c r="E113" s="41">
        <v>0</v>
      </c>
      <c r="F113" s="37">
        <f t="shared" si="0"/>
        <v>311</v>
      </c>
      <c r="G113" s="38">
        <f t="shared" si="1"/>
        <v>2</v>
      </c>
      <c r="H113" s="39" t="s">
        <v>32</v>
      </c>
      <c r="I113" s="11">
        <v>1</v>
      </c>
      <c r="J113" s="31">
        <f t="shared" si="2"/>
        <v>6.8027210884353737E-4</v>
      </c>
      <c r="K113" s="32">
        <f t="shared" si="3"/>
        <v>0.21156462585034011</v>
      </c>
      <c r="L113" s="3"/>
      <c r="M113" s="1"/>
      <c r="N113" s="1"/>
      <c r="O113" s="1"/>
      <c r="P113" s="1"/>
      <c r="Q113" s="1"/>
      <c r="R113" s="1"/>
      <c r="S113" s="1"/>
      <c r="T113" s="1"/>
      <c r="U113" s="1"/>
      <c r="V113" s="1"/>
      <c r="W113" s="1"/>
      <c r="X113" s="1"/>
    </row>
    <row r="114" spans="1:24" ht="13">
      <c r="A114" s="40" t="s">
        <v>253</v>
      </c>
      <c r="B114" s="34" t="s">
        <v>83</v>
      </c>
      <c r="C114" s="6" t="s">
        <v>35</v>
      </c>
      <c r="D114" s="35">
        <v>311</v>
      </c>
      <c r="E114" s="41">
        <v>0</v>
      </c>
      <c r="F114" s="37">
        <f t="shared" si="0"/>
        <v>311</v>
      </c>
      <c r="G114" s="38">
        <f t="shared" si="1"/>
        <v>2</v>
      </c>
      <c r="H114" s="39" t="s">
        <v>32</v>
      </c>
      <c r="I114" s="11">
        <v>1</v>
      </c>
      <c r="J114" s="31">
        <f t="shared" si="2"/>
        <v>6.8027210884353737E-4</v>
      </c>
      <c r="K114" s="32">
        <f t="shared" si="3"/>
        <v>0.21156462585034011</v>
      </c>
      <c r="L114" s="3"/>
      <c r="M114" s="1"/>
      <c r="N114" s="1"/>
      <c r="O114" s="1"/>
      <c r="P114" s="1"/>
      <c r="Q114" s="1"/>
      <c r="R114" s="1"/>
      <c r="S114" s="1"/>
      <c r="T114" s="1"/>
      <c r="U114" s="1"/>
      <c r="V114" s="1"/>
      <c r="W114" s="1"/>
      <c r="X114" s="1"/>
    </row>
    <row r="115" spans="1:24" ht="13">
      <c r="A115" s="40" t="s">
        <v>254</v>
      </c>
      <c r="B115" s="34" t="s">
        <v>137</v>
      </c>
      <c r="C115" s="6" t="s">
        <v>35</v>
      </c>
      <c r="D115" s="35">
        <v>311</v>
      </c>
      <c r="E115" s="41">
        <v>0</v>
      </c>
      <c r="F115" s="37">
        <f t="shared" si="0"/>
        <v>311</v>
      </c>
      <c r="G115" s="38">
        <f t="shared" si="1"/>
        <v>2</v>
      </c>
      <c r="H115" s="39" t="s">
        <v>32</v>
      </c>
      <c r="I115" s="11">
        <v>1</v>
      </c>
      <c r="J115" s="31">
        <f t="shared" si="2"/>
        <v>6.8027210884353737E-4</v>
      </c>
      <c r="K115" s="32">
        <f t="shared" si="3"/>
        <v>0.21156462585034011</v>
      </c>
      <c r="L115" s="3"/>
      <c r="M115" s="1"/>
      <c r="N115" s="1"/>
      <c r="O115" s="1"/>
      <c r="P115" s="1"/>
      <c r="Q115" s="1"/>
      <c r="R115" s="1"/>
      <c r="S115" s="1"/>
      <c r="T115" s="1"/>
      <c r="U115" s="1"/>
      <c r="V115" s="1"/>
      <c r="W115" s="1"/>
      <c r="X115" s="1"/>
    </row>
    <row r="116" spans="1:24" ht="13">
      <c r="A116" s="48" t="s">
        <v>255</v>
      </c>
      <c r="B116" s="34" t="s">
        <v>137</v>
      </c>
      <c r="C116" s="6" t="s">
        <v>35</v>
      </c>
      <c r="D116" s="35">
        <v>311</v>
      </c>
      <c r="E116" s="41">
        <v>0</v>
      </c>
      <c r="F116" s="37">
        <f t="shared" si="0"/>
        <v>311</v>
      </c>
      <c r="G116" s="38">
        <f t="shared" si="1"/>
        <v>2</v>
      </c>
      <c r="H116" s="39" t="s">
        <v>32</v>
      </c>
      <c r="I116" s="11">
        <v>1</v>
      </c>
      <c r="J116" s="31">
        <f t="shared" si="2"/>
        <v>6.8027210884353737E-4</v>
      </c>
      <c r="K116" s="32">
        <f t="shared" si="3"/>
        <v>0.21156462585034011</v>
      </c>
      <c r="L116" s="3"/>
      <c r="M116" s="1"/>
      <c r="N116" s="1"/>
      <c r="O116" s="1"/>
      <c r="P116" s="1"/>
      <c r="Q116" s="1"/>
      <c r="R116" s="1"/>
      <c r="S116" s="1"/>
      <c r="T116" s="1"/>
      <c r="U116" s="1"/>
      <c r="V116" s="1"/>
      <c r="W116" s="1"/>
      <c r="X116" s="1"/>
    </row>
    <row r="117" spans="1:24" ht="13">
      <c r="A117" s="44" t="s">
        <v>256</v>
      </c>
      <c r="B117" s="34" t="s">
        <v>137</v>
      </c>
      <c r="C117" s="6" t="s">
        <v>35</v>
      </c>
      <c r="D117" s="35">
        <v>311</v>
      </c>
      <c r="E117" s="41">
        <v>0</v>
      </c>
      <c r="F117" s="37">
        <f t="shared" si="0"/>
        <v>311</v>
      </c>
      <c r="G117" s="38">
        <f t="shared" si="1"/>
        <v>2</v>
      </c>
      <c r="H117" s="39" t="s">
        <v>32</v>
      </c>
      <c r="I117" s="11">
        <v>1</v>
      </c>
      <c r="J117" s="31">
        <f t="shared" si="2"/>
        <v>6.8027210884353737E-4</v>
      </c>
      <c r="K117" s="32">
        <f t="shared" si="3"/>
        <v>0.21156462585034011</v>
      </c>
      <c r="L117" s="3"/>
      <c r="M117" s="1"/>
      <c r="N117" s="1"/>
      <c r="O117" s="1"/>
      <c r="P117" s="1"/>
      <c r="Q117" s="1"/>
      <c r="R117" s="1"/>
      <c r="S117" s="1"/>
      <c r="T117" s="1"/>
      <c r="U117" s="1"/>
      <c r="V117" s="1"/>
      <c r="W117" s="1"/>
      <c r="X117" s="1"/>
    </row>
    <row r="118" spans="1:24" ht="13">
      <c r="A118" s="46" t="s">
        <v>257</v>
      </c>
      <c r="B118" s="34" t="s">
        <v>137</v>
      </c>
      <c r="C118" s="6" t="s">
        <v>35</v>
      </c>
      <c r="D118" s="35">
        <v>311</v>
      </c>
      <c r="E118" s="41">
        <v>0</v>
      </c>
      <c r="F118" s="37">
        <f t="shared" si="0"/>
        <v>311</v>
      </c>
      <c r="G118" s="38">
        <f t="shared" si="1"/>
        <v>2</v>
      </c>
      <c r="H118" s="39" t="s">
        <v>32</v>
      </c>
      <c r="I118" s="11">
        <v>1</v>
      </c>
      <c r="J118" s="31">
        <f t="shared" si="2"/>
        <v>6.8027210884353737E-4</v>
      </c>
      <c r="K118" s="32">
        <f t="shared" si="3"/>
        <v>0.21156462585034011</v>
      </c>
      <c r="L118" s="3"/>
      <c r="M118" s="1"/>
      <c r="N118" s="1"/>
      <c r="O118" s="1"/>
      <c r="P118" s="1"/>
      <c r="Q118" s="1"/>
      <c r="R118" s="1"/>
      <c r="S118" s="1"/>
      <c r="T118" s="1"/>
      <c r="U118" s="1"/>
      <c r="V118" s="1"/>
      <c r="W118" s="1"/>
      <c r="X118" s="1"/>
    </row>
    <row r="119" spans="1:24" ht="13">
      <c r="A119" s="46" t="s">
        <v>258</v>
      </c>
      <c r="B119" s="34" t="s">
        <v>137</v>
      </c>
      <c r="C119" s="6" t="s">
        <v>35</v>
      </c>
      <c r="D119" s="35">
        <v>311</v>
      </c>
      <c r="E119" s="41">
        <v>0</v>
      </c>
      <c r="F119" s="37">
        <f t="shared" si="0"/>
        <v>311</v>
      </c>
      <c r="G119" s="38">
        <f t="shared" si="1"/>
        <v>2</v>
      </c>
      <c r="H119" s="39" t="s">
        <v>32</v>
      </c>
      <c r="I119" s="11">
        <v>1</v>
      </c>
      <c r="J119" s="31">
        <f t="shared" si="2"/>
        <v>6.8027210884353737E-4</v>
      </c>
      <c r="K119" s="32">
        <f t="shared" si="3"/>
        <v>0.21156462585034011</v>
      </c>
      <c r="L119" s="3"/>
      <c r="M119" s="1"/>
      <c r="N119" s="1"/>
      <c r="O119" s="1"/>
      <c r="P119" s="1"/>
      <c r="Q119" s="1"/>
      <c r="R119" s="1"/>
      <c r="S119" s="1"/>
      <c r="T119" s="1"/>
      <c r="U119" s="1"/>
      <c r="V119" s="1"/>
      <c r="W119" s="1"/>
      <c r="X119" s="1"/>
    </row>
    <row r="120" spans="1:24" ht="13">
      <c r="A120" s="46" t="s">
        <v>259</v>
      </c>
      <c r="B120" s="45" t="s">
        <v>260</v>
      </c>
      <c r="C120" s="6" t="s">
        <v>35</v>
      </c>
      <c r="D120" s="35">
        <v>311</v>
      </c>
      <c r="E120" s="41">
        <v>0</v>
      </c>
      <c r="F120" s="37">
        <f t="shared" si="0"/>
        <v>311</v>
      </c>
      <c r="G120" s="38">
        <f t="shared" si="1"/>
        <v>2</v>
      </c>
      <c r="H120" s="39" t="s">
        <v>32</v>
      </c>
      <c r="I120" s="11">
        <v>1</v>
      </c>
      <c r="J120" s="31">
        <f t="shared" si="2"/>
        <v>6.8027210884353737E-4</v>
      </c>
      <c r="K120" s="32">
        <f t="shared" si="3"/>
        <v>0.21156462585034011</v>
      </c>
      <c r="L120" s="3"/>
      <c r="M120" s="1"/>
      <c r="N120" s="1"/>
      <c r="O120" s="1"/>
      <c r="P120" s="1"/>
      <c r="Q120" s="1"/>
      <c r="R120" s="1"/>
      <c r="S120" s="1"/>
      <c r="T120" s="1"/>
      <c r="U120" s="1"/>
      <c r="V120" s="1"/>
      <c r="W120" s="1"/>
      <c r="X120" s="1"/>
    </row>
    <row r="121" spans="1:24" ht="13">
      <c r="A121" s="40" t="s">
        <v>261</v>
      </c>
      <c r="B121" s="34" t="s">
        <v>262</v>
      </c>
      <c r="C121" s="6" t="s">
        <v>35</v>
      </c>
      <c r="D121" s="35">
        <v>311</v>
      </c>
      <c r="E121" s="41">
        <v>0</v>
      </c>
      <c r="F121" s="37">
        <f t="shared" si="0"/>
        <v>311</v>
      </c>
      <c r="G121" s="38">
        <f t="shared" si="1"/>
        <v>2</v>
      </c>
      <c r="H121" s="39" t="s">
        <v>32</v>
      </c>
      <c r="I121" s="11">
        <v>1</v>
      </c>
      <c r="J121" s="31">
        <f t="shared" si="2"/>
        <v>6.8027210884353737E-4</v>
      </c>
      <c r="K121" s="32">
        <f t="shared" si="3"/>
        <v>0.21156462585034011</v>
      </c>
      <c r="L121" s="3"/>
      <c r="M121" s="1"/>
      <c r="N121" s="1"/>
      <c r="O121" s="1"/>
      <c r="P121" s="1"/>
      <c r="Q121" s="1"/>
      <c r="R121" s="1"/>
      <c r="S121" s="1"/>
      <c r="T121" s="1"/>
      <c r="U121" s="1"/>
      <c r="V121" s="1"/>
      <c r="W121" s="1"/>
      <c r="X121" s="1"/>
    </row>
    <row r="122" spans="1:24" ht="13">
      <c r="A122" s="44" t="s">
        <v>263</v>
      </c>
      <c r="B122" s="45" t="s">
        <v>264</v>
      </c>
      <c r="C122" s="6" t="s">
        <v>35</v>
      </c>
      <c r="D122" s="35">
        <v>311</v>
      </c>
      <c r="E122" s="41">
        <v>0</v>
      </c>
      <c r="F122" s="37">
        <f t="shared" si="0"/>
        <v>311</v>
      </c>
      <c r="G122" s="38">
        <f t="shared" si="1"/>
        <v>2</v>
      </c>
      <c r="H122" s="39" t="s">
        <v>32</v>
      </c>
      <c r="I122" s="11">
        <v>1</v>
      </c>
      <c r="J122" s="31">
        <f t="shared" si="2"/>
        <v>6.8027210884353737E-4</v>
      </c>
      <c r="K122" s="32">
        <f t="shared" si="3"/>
        <v>0.21156462585034011</v>
      </c>
      <c r="L122" s="3"/>
      <c r="M122" s="1"/>
      <c r="N122" s="1"/>
      <c r="O122" s="1"/>
      <c r="P122" s="1"/>
      <c r="Q122" s="1"/>
      <c r="R122" s="1"/>
      <c r="S122" s="1"/>
      <c r="T122" s="1"/>
      <c r="U122" s="1"/>
      <c r="V122" s="1"/>
      <c r="W122" s="1"/>
      <c r="X122" s="1"/>
    </row>
    <row r="123" spans="1:24" ht="13">
      <c r="A123" s="44" t="s">
        <v>265</v>
      </c>
      <c r="B123" s="45" t="s">
        <v>266</v>
      </c>
      <c r="C123" s="6" t="s">
        <v>267</v>
      </c>
      <c r="D123" s="35">
        <v>156.4</v>
      </c>
      <c r="E123" s="41">
        <v>0</v>
      </c>
      <c r="F123" s="37">
        <f t="shared" si="0"/>
        <v>156.4</v>
      </c>
      <c r="G123" s="38">
        <f t="shared" si="1"/>
        <v>1</v>
      </c>
      <c r="H123" s="39" t="s">
        <v>32</v>
      </c>
      <c r="I123" s="11">
        <v>1</v>
      </c>
      <c r="J123" s="31">
        <f t="shared" si="2"/>
        <v>6.8027210884353737E-4</v>
      </c>
      <c r="K123" s="32">
        <f t="shared" si="3"/>
        <v>0.10639455782312925</v>
      </c>
      <c r="L123" s="3"/>
      <c r="M123" s="1"/>
      <c r="N123" s="1"/>
      <c r="O123" s="1"/>
      <c r="P123" s="1"/>
      <c r="Q123" s="1"/>
      <c r="R123" s="1"/>
      <c r="S123" s="1"/>
      <c r="T123" s="1"/>
      <c r="U123" s="1"/>
      <c r="V123" s="1"/>
      <c r="W123" s="1"/>
      <c r="X123" s="1"/>
    </row>
    <row r="124" spans="1:24" ht="13">
      <c r="A124" s="46" t="s">
        <v>268</v>
      </c>
      <c r="B124" s="45" t="s">
        <v>269</v>
      </c>
      <c r="C124" s="6" t="s">
        <v>267</v>
      </c>
      <c r="D124" s="35">
        <v>156.4</v>
      </c>
      <c r="E124" s="41">
        <v>0</v>
      </c>
      <c r="F124" s="37">
        <f t="shared" si="0"/>
        <v>156.4</v>
      </c>
      <c r="G124" s="38">
        <f t="shared" si="1"/>
        <v>1</v>
      </c>
      <c r="H124" s="39" t="s">
        <v>32</v>
      </c>
      <c r="I124" s="11">
        <v>1</v>
      </c>
      <c r="J124" s="31">
        <f t="shared" si="2"/>
        <v>6.8027210884353737E-4</v>
      </c>
      <c r="K124" s="32">
        <f t="shared" si="3"/>
        <v>0.10639455782312925</v>
      </c>
      <c r="L124" s="3"/>
      <c r="M124" s="1"/>
      <c r="N124" s="1"/>
      <c r="O124" s="1"/>
      <c r="P124" s="1"/>
      <c r="Q124" s="1"/>
      <c r="R124" s="1"/>
      <c r="S124" s="1"/>
      <c r="T124" s="1"/>
      <c r="U124" s="1"/>
      <c r="V124" s="1"/>
      <c r="W124" s="1"/>
      <c r="X124" s="1"/>
    </row>
    <row r="125" spans="1:24" ht="13">
      <c r="A125" s="44" t="s">
        <v>270</v>
      </c>
      <c r="B125" s="45" t="s">
        <v>271</v>
      </c>
      <c r="C125" s="6" t="s">
        <v>267</v>
      </c>
      <c r="D125" s="35">
        <v>156.4</v>
      </c>
      <c r="E125" s="41">
        <v>0</v>
      </c>
      <c r="F125" s="37">
        <f t="shared" si="0"/>
        <v>156.4</v>
      </c>
      <c r="G125" s="38">
        <f t="shared" si="1"/>
        <v>1</v>
      </c>
      <c r="H125" s="39" t="s">
        <v>32</v>
      </c>
      <c r="I125" s="11">
        <v>1</v>
      </c>
      <c r="J125" s="31">
        <f t="shared" si="2"/>
        <v>6.8027210884353737E-4</v>
      </c>
      <c r="K125" s="32">
        <f t="shared" si="3"/>
        <v>0.10639455782312925</v>
      </c>
      <c r="L125" s="3"/>
      <c r="M125" s="1"/>
      <c r="N125" s="1"/>
      <c r="O125" s="1"/>
      <c r="P125" s="1"/>
      <c r="Q125" s="1"/>
      <c r="R125" s="1"/>
      <c r="S125" s="1"/>
      <c r="T125" s="1"/>
      <c r="U125" s="1"/>
      <c r="V125" s="1"/>
      <c r="W125" s="1"/>
      <c r="X125" s="1"/>
    </row>
    <row r="126" spans="1:24" ht="13">
      <c r="A126" s="33" t="s">
        <v>272</v>
      </c>
      <c r="B126" s="34" t="s">
        <v>273</v>
      </c>
      <c r="C126" s="6" t="s">
        <v>38</v>
      </c>
      <c r="D126" s="35">
        <v>51.1</v>
      </c>
      <c r="E126" s="41">
        <v>0</v>
      </c>
      <c r="F126" s="37">
        <f t="shared" si="0"/>
        <v>51.1</v>
      </c>
      <c r="G126" s="38">
        <f t="shared" si="1"/>
        <v>1</v>
      </c>
      <c r="H126" s="39" t="s">
        <v>32</v>
      </c>
      <c r="I126" s="11">
        <v>1</v>
      </c>
      <c r="J126" s="31">
        <f t="shared" si="2"/>
        <v>6.8027210884353737E-4</v>
      </c>
      <c r="K126" s="32">
        <f t="shared" si="3"/>
        <v>3.4761904761904758E-2</v>
      </c>
      <c r="L126" s="3"/>
      <c r="M126" s="1"/>
      <c r="N126" s="1"/>
      <c r="O126" s="1"/>
      <c r="P126" s="1"/>
      <c r="Q126" s="1"/>
      <c r="R126" s="1"/>
      <c r="S126" s="1"/>
      <c r="T126" s="1"/>
      <c r="U126" s="1"/>
      <c r="V126" s="1"/>
      <c r="W126" s="1"/>
      <c r="X126" s="1"/>
    </row>
    <row r="127" spans="1:24" ht="13">
      <c r="A127" s="44" t="s">
        <v>274</v>
      </c>
      <c r="B127" s="45" t="s">
        <v>275</v>
      </c>
      <c r="C127" s="6" t="s">
        <v>38</v>
      </c>
      <c r="D127" s="35">
        <v>51.1</v>
      </c>
      <c r="E127" s="41">
        <v>0</v>
      </c>
      <c r="F127" s="37">
        <f t="shared" si="0"/>
        <v>51.1</v>
      </c>
      <c r="G127" s="38">
        <f t="shared" si="1"/>
        <v>1</v>
      </c>
      <c r="H127" s="39" t="s">
        <v>32</v>
      </c>
      <c r="I127" s="11">
        <v>1</v>
      </c>
      <c r="J127" s="31">
        <f t="shared" si="2"/>
        <v>6.8027210884353737E-4</v>
      </c>
      <c r="K127" s="32">
        <f t="shared" si="3"/>
        <v>3.4761904761904758E-2</v>
      </c>
      <c r="L127" s="3"/>
      <c r="M127" s="1"/>
      <c r="N127" s="1"/>
      <c r="O127" s="1"/>
      <c r="P127" s="1"/>
      <c r="Q127" s="1"/>
      <c r="R127" s="1"/>
      <c r="S127" s="1"/>
      <c r="T127" s="1"/>
      <c r="U127" s="1"/>
      <c r="V127" s="1"/>
      <c r="W127" s="1"/>
      <c r="X127" s="1"/>
    </row>
    <row r="128" spans="1:24" ht="13">
      <c r="A128" s="40" t="s">
        <v>276</v>
      </c>
      <c r="B128" s="34" t="s">
        <v>160</v>
      </c>
      <c r="C128" s="6" t="s">
        <v>38</v>
      </c>
      <c r="D128" s="35">
        <v>51.1</v>
      </c>
      <c r="E128" s="41">
        <v>0</v>
      </c>
      <c r="F128" s="37">
        <f t="shared" si="0"/>
        <v>51.1</v>
      </c>
      <c r="G128" s="38">
        <f t="shared" si="1"/>
        <v>1</v>
      </c>
      <c r="H128" s="39" t="s">
        <v>32</v>
      </c>
      <c r="I128" s="11">
        <v>1</v>
      </c>
      <c r="J128" s="31">
        <f t="shared" si="2"/>
        <v>6.8027210884353737E-4</v>
      </c>
      <c r="K128" s="32">
        <f t="shared" si="3"/>
        <v>3.4761904761904758E-2</v>
      </c>
      <c r="L128" s="3"/>
      <c r="M128" s="1"/>
      <c r="N128" s="1"/>
      <c r="O128" s="1"/>
      <c r="P128" s="1"/>
      <c r="Q128" s="1"/>
      <c r="R128" s="1"/>
      <c r="S128" s="1"/>
      <c r="T128" s="1"/>
      <c r="U128" s="1"/>
      <c r="V128" s="1"/>
      <c r="W128" s="1"/>
      <c r="X128" s="1"/>
    </row>
    <row r="129" spans="1:24" ht="13">
      <c r="A129" s="44" t="s">
        <v>277</v>
      </c>
      <c r="B129" s="34" t="s">
        <v>160</v>
      </c>
      <c r="C129" s="6" t="s">
        <v>38</v>
      </c>
      <c r="D129" s="35">
        <v>51.1</v>
      </c>
      <c r="E129" s="41">
        <v>0</v>
      </c>
      <c r="F129" s="37">
        <f t="shared" si="0"/>
        <v>51.1</v>
      </c>
      <c r="G129" s="38">
        <f t="shared" si="1"/>
        <v>1</v>
      </c>
      <c r="H129" s="39" t="s">
        <v>32</v>
      </c>
      <c r="I129" s="11">
        <v>1</v>
      </c>
      <c r="J129" s="31">
        <f t="shared" si="2"/>
        <v>6.8027210884353737E-4</v>
      </c>
      <c r="K129" s="32">
        <f t="shared" si="3"/>
        <v>3.4761904761904758E-2</v>
      </c>
      <c r="L129" s="3"/>
      <c r="M129" s="1"/>
      <c r="N129" s="1"/>
      <c r="O129" s="1"/>
      <c r="P129" s="1"/>
      <c r="Q129" s="1"/>
      <c r="R129" s="1"/>
      <c r="S129" s="1"/>
      <c r="T129" s="1"/>
      <c r="U129" s="1"/>
      <c r="V129" s="1"/>
      <c r="W129" s="1"/>
      <c r="X129" s="1"/>
    </row>
    <row r="130" spans="1:24" ht="13">
      <c r="A130" s="44" t="s">
        <v>278</v>
      </c>
      <c r="B130" s="45" t="s">
        <v>279</v>
      </c>
      <c r="C130" s="6" t="s">
        <v>38</v>
      </c>
      <c r="D130" s="35">
        <v>51.1</v>
      </c>
      <c r="E130" s="41">
        <v>0</v>
      </c>
      <c r="F130" s="37">
        <f t="shared" si="0"/>
        <v>51.1</v>
      </c>
      <c r="G130" s="38">
        <f t="shared" si="1"/>
        <v>1</v>
      </c>
      <c r="H130" s="39" t="s">
        <v>32</v>
      </c>
      <c r="I130" s="11">
        <v>1</v>
      </c>
      <c r="J130" s="31">
        <f t="shared" si="2"/>
        <v>6.8027210884353737E-4</v>
      </c>
      <c r="K130" s="32">
        <f t="shared" si="3"/>
        <v>3.4761904761904758E-2</v>
      </c>
      <c r="L130" s="3"/>
      <c r="M130" s="1"/>
      <c r="N130" s="1"/>
      <c r="O130" s="1"/>
      <c r="P130" s="1"/>
      <c r="Q130" s="1"/>
      <c r="R130" s="1"/>
      <c r="S130" s="1"/>
      <c r="T130" s="1"/>
      <c r="U130" s="1"/>
      <c r="V130" s="1"/>
      <c r="W130" s="1"/>
      <c r="X130" s="1"/>
    </row>
    <row r="131" spans="1:24" ht="13">
      <c r="A131" s="46" t="s">
        <v>280</v>
      </c>
      <c r="B131" s="34" t="s">
        <v>58</v>
      </c>
      <c r="C131" s="6" t="s">
        <v>59</v>
      </c>
      <c r="D131" s="35">
        <v>228</v>
      </c>
      <c r="E131" s="41">
        <v>0</v>
      </c>
      <c r="F131" s="37">
        <f t="shared" si="0"/>
        <v>228</v>
      </c>
      <c r="G131" s="38">
        <f t="shared" si="1"/>
        <v>1</v>
      </c>
      <c r="H131" s="39" t="s">
        <v>32</v>
      </c>
      <c r="I131" s="11">
        <v>1</v>
      </c>
      <c r="J131" s="31">
        <f t="shared" si="2"/>
        <v>6.8027210884353737E-4</v>
      </c>
      <c r="K131" s="32">
        <f t="shared" si="3"/>
        <v>0.15510204081632653</v>
      </c>
      <c r="L131" s="3"/>
      <c r="M131" s="1"/>
      <c r="N131" s="1"/>
      <c r="O131" s="1"/>
      <c r="P131" s="1"/>
      <c r="Q131" s="1"/>
      <c r="R131" s="1"/>
      <c r="S131" s="1"/>
      <c r="T131" s="1"/>
      <c r="U131" s="1"/>
      <c r="V131" s="1"/>
      <c r="W131" s="1"/>
      <c r="X131" s="1"/>
    </row>
    <row r="132" spans="1:24" ht="13">
      <c r="A132" s="46" t="s">
        <v>281</v>
      </c>
      <c r="B132" s="34" t="s">
        <v>58</v>
      </c>
      <c r="C132" s="6" t="s">
        <v>59</v>
      </c>
      <c r="D132" s="35">
        <v>228</v>
      </c>
      <c r="E132" s="41">
        <v>0</v>
      </c>
      <c r="F132" s="37">
        <f t="shared" si="0"/>
        <v>228</v>
      </c>
      <c r="G132" s="38">
        <f t="shared" si="1"/>
        <v>1</v>
      </c>
      <c r="H132" s="39" t="s">
        <v>32</v>
      </c>
      <c r="I132" s="11">
        <v>1</v>
      </c>
      <c r="J132" s="31">
        <f t="shared" si="2"/>
        <v>6.8027210884353737E-4</v>
      </c>
      <c r="K132" s="32">
        <f t="shared" si="3"/>
        <v>0.15510204081632653</v>
      </c>
      <c r="L132" s="3"/>
      <c r="M132" s="1"/>
      <c r="N132" s="1"/>
      <c r="O132" s="1"/>
      <c r="P132" s="1"/>
      <c r="Q132" s="1"/>
      <c r="R132" s="1"/>
      <c r="S132" s="1"/>
      <c r="T132" s="1"/>
      <c r="U132" s="1"/>
      <c r="V132" s="1"/>
      <c r="W132" s="1"/>
      <c r="X132" s="1"/>
    </row>
    <row r="133" spans="1:24" ht="13">
      <c r="A133" s="46" t="s">
        <v>282</v>
      </c>
      <c r="B133" s="45" t="s">
        <v>283</v>
      </c>
      <c r="C133" s="6" t="s">
        <v>59</v>
      </c>
      <c r="D133" s="35">
        <v>228</v>
      </c>
      <c r="E133" s="41">
        <v>0</v>
      </c>
      <c r="F133" s="37">
        <f t="shared" si="0"/>
        <v>228</v>
      </c>
      <c r="G133" s="38">
        <f t="shared" si="1"/>
        <v>1</v>
      </c>
      <c r="H133" s="39" t="s">
        <v>32</v>
      </c>
      <c r="I133" s="11">
        <v>1</v>
      </c>
      <c r="J133" s="31">
        <f t="shared" si="2"/>
        <v>6.8027210884353737E-4</v>
      </c>
      <c r="K133" s="32">
        <f t="shared" si="3"/>
        <v>0.15510204081632653</v>
      </c>
      <c r="L133" s="3"/>
      <c r="M133" s="1"/>
      <c r="N133" s="1"/>
      <c r="O133" s="1"/>
      <c r="P133" s="1"/>
      <c r="Q133" s="1"/>
      <c r="R133" s="1"/>
      <c r="S133" s="1"/>
      <c r="T133" s="1"/>
      <c r="U133" s="1"/>
      <c r="V133" s="1"/>
      <c r="W133" s="1"/>
      <c r="X133" s="1"/>
    </row>
    <row r="134" spans="1:24" ht="13">
      <c r="A134" s="44" t="s">
        <v>284</v>
      </c>
      <c r="B134" s="45" t="s">
        <v>285</v>
      </c>
      <c r="C134" s="6" t="s">
        <v>59</v>
      </c>
      <c r="D134" s="35">
        <v>228</v>
      </c>
      <c r="E134" s="41">
        <v>0</v>
      </c>
      <c r="F134" s="37">
        <f t="shared" si="0"/>
        <v>228</v>
      </c>
      <c r="G134" s="38">
        <f t="shared" si="1"/>
        <v>1</v>
      </c>
      <c r="H134" s="39" t="s">
        <v>32</v>
      </c>
      <c r="I134" s="11">
        <v>1</v>
      </c>
      <c r="J134" s="31">
        <f t="shared" si="2"/>
        <v>6.8027210884353737E-4</v>
      </c>
      <c r="K134" s="32">
        <f t="shared" si="3"/>
        <v>0.15510204081632653</v>
      </c>
      <c r="L134" s="3"/>
      <c r="M134" s="1"/>
      <c r="N134" s="1"/>
      <c r="O134" s="1"/>
      <c r="P134" s="1"/>
      <c r="Q134" s="1"/>
      <c r="R134" s="1"/>
      <c r="S134" s="1"/>
      <c r="T134" s="1"/>
      <c r="U134" s="1"/>
      <c r="V134" s="1"/>
      <c r="W134" s="1"/>
      <c r="X134" s="1"/>
    </row>
    <row r="135" spans="1:24" ht="13">
      <c r="A135" s="44" t="s">
        <v>286</v>
      </c>
      <c r="B135" s="45" t="s">
        <v>287</v>
      </c>
      <c r="C135" s="6" t="s">
        <v>59</v>
      </c>
      <c r="D135" s="35">
        <v>228</v>
      </c>
      <c r="E135" s="41">
        <v>0</v>
      </c>
      <c r="F135" s="37">
        <f t="shared" si="0"/>
        <v>228</v>
      </c>
      <c r="G135" s="38">
        <f t="shared" si="1"/>
        <v>1</v>
      </c>
      <c r="H135" s="39" t="s">
        <v>32</v>
      </c>
      <c r="I135" s="11">
        <v>1</v>
      </c>
      <c r="J135" s="31">
        <f t="shared" si="2"/>
        <v>6.8027210884353737E-4</v>
      </c>
      <c r="K135" s="32">
        <f t="shared" si="3"/>
        <v>0.15510204081632653</v>
      </c>
      <c r="L135" s="3"/>
      <c r="M135" s="1"/>
      <c r="N135" s="1"/>
      <c r="O135" s="1"/>
      <c r="P135" s="1"/>
      <c r="Q135" s="1"/>
      <c r="R135" s="1"/>
      <c r="S135" s="1"/>
      <c r="T135" s="1"/>
      <c r="U135" s="1"/>
      <c r="V135" s="1"/>
      <c r="W135" s="1"/>
      <c r="X135" s="1"/>
    </row>
    <row r="136" spans="1:24" ht="13">
      <c r="A136" s="44" t="s">
        <v>288</v>
      </c>
      <c r="B136" s="45" t="s">
        <v>166</v>
      </c>
      <c r="C136" s="6" t="s">
        <v>167</v>
      </c>
      <c r="D136" s="35">
        <v>710</v>
      </c>
      <c r="E136" s="41">
        <v>0</v>
      </c>
      <c r="F136" s="37">
        <f t="shared" si="0"/>
        <v>710</v>
      </c>
      <c r="G136" s="38">
        <f t="shared" si="1"/>
        <v>3</v>
      </c>
      <c r="H136" s="43" t="s">
        <v>168</v>
      </c>
      <c r="I136" s="11">
        <v>1</v>
      </c>
      <c r="J136" s="31">
        <f t="shared" si="2"/>
        <v>6.8027210884353737E-4</v>
      </c>
      <c r="K136" s="32">
        <f t="shared" si="3"/>
        <v>0.48299319727891155</v>
      </c>
      <c r="L136" s="3"/>
      <c r="M136" s="1"/>
      <c r="N136" s="1"/>
      <c r="O136" s="1"/>
      <c r="P136" s="1"/>
      <c r="Q136" s="1"/>
      <c r="R136" s="1"/>
      <c r="S136" s="1"/>
      <c r="T136" s="1"/>
      <c r="U136" s="1"/>
      <c r="V136" s="1"/>
      <c r="W136" s="1"/>
      <c r="X136" s="1"/>
    </row>
    <row r="137" spans="1:24" ht="13">
      <c r="A137" s="44" t="s">
        <v>289</v>
      </c>
      <c r="B137" s="45" t="s">
        <v>166</v>
      </c>
      <c r="C137" s="6" t="s">
        <v>167</v>
      </c>
      <c r="D137" s="35">
        <v>710</v>
      </c>
      <c r="E137" s="41">
        <v>0</v>
      </c>
      <c r="F137" s="37">
        <f t="shared" si="0"/>
        <v>710</v>
      </c>
      <c r="G137" s="38">
        <f t="shared" si="1"/>
        <v>3</v>
      </c>
      <c r="H137" s="43" t="s">
        <v>168</v>
      </c>
      <c r="I137" s="11">
        <v>1</v>
      </c>
      <c r="J137" s="31">
        <f t="shared" si="2"/>
        <v>6.8027210884353737E-4</v>
      </c>
      <c r="K137" s="32">
        <f t="shared" si="3"/>
        <v>0.48299319727891155</v>
      </c>
      <c r="L137" s="3"/>
      <c r="M137" s="1"/>
      <c r="N137" s="1"/>
      <c r="O137" s="1"/>
      <c r="P137" s="1"/>
      <c r="Q137" s="1"/>
      <c r="R137" s="1"/>
      <c r="S137" s="1"/>
      <c r="T137" s="1"/>
      <c r="U137" s="1"/>
      <c r="V137" s="1"/>
      <c r="W137" s="1"/>
      <c r="X137" s="1"/>
    </row>
    <row r="138" spans="1:24" ht="13">
      <c r="A138" s="44" t="s">
        <v>290</v>
      </c>
      <c r="B138" s="45" t="s">
        <v>166</v>
      </c>
      <c r="C138" s="6" t="s">
        <v>167</v>
      </c>
      <c r="D138" s="35">
        <v>710</v>
      </c>
      <c r="E138" s="41">
        <v>0</v>
      </c>
      <c r="F138" s="37">
        <f t="shared" si="0"/>
        <v>710</v>
      </c>
      <c r="G138" s="38">
        <f t="shared" si="1"/>
        <v>3</v>
      </c>
      <c r="H138" s="43" t="s">
        <v>168</v>
      </c>
      <c r="I138" s="11">
        <v>1</v>
      </c>
      <c r="J138" s="31">
        <f t="shared" si="2"/>
        <v>6.8027210884353737E-4</v>
      </c>
      <c r="K138" s="32">
        <f t="shared" si="3"/>
        <v>0.48299319727891155</v>
      </c>
      <c r="L138" s="3"/>
      <c r="M138" s="1"/>
      <c r="N138" s="1"/>
      <c r="O138" s="1"/>
      <c r="P138" s="1"/>
      <c r="Q138" s="1"/>
      <c r="R138" s="1"/>
      <c r="S138" s="1"/>
      <c r="T138" s="1"/>
      <c r="U138" s="1"/>
      <c r="V138" s="1"/>
      <c r="W138" s="1"/>
      <c r="X138" s="1"/>
    </row>
    <row r="139" spans="1:24" ht="13">
      <c r="A139" s="44" t="s">
        <v>291</v>
      </c>
      <c r="B139" s="45" t="s">
        <v>166</v>
      </c>
      <c r="C139" s="6" t="s">
        <v>167</v>
      </c>
      <c r="D139" s="35">
        <v>710</v>
      </c>
      <c r="E139" s="41">
        <v>0</v>
      </c>
      <c r="F139" s="37">
        <f t="shared" si="0"/>
        <v>710</v>
      </c>
      <c r="G139" s="38">
        <f t="shared" si="1"/>
        <v>3</v>
      </c>
      <c r="H139" s="43" t="s">
        <v>168</v>
      </c>
      <c r="I139" s="11">
        <v>1</v>
      </c>
      <c r="J139" s="31">
        <f t="shared" si="2"/>
        <v>6.8027210884353737E-4</v>
      </c>
      <c r="K139" s="32">
        <f t="shared" si="3"/>
        <v>0.48299319727891155</v>
      </c>
      <c r="L139" s="3"/>
      <c r="M139" s="1"/>
      <c r="N139" s="1"/>
      <c r="O139" s="1"/>
      <c r="P139" s="1"/>
      <c r="Q139" s="1"/>
      <c r="R139" s="1"/>
      <c r="S139" s="1"/>
      <c r="T139" s="1"/>
      <c r="U139" s="1"/>
      <c r="V139" s="1"/>
      <c r="W139" s="1"/>
      <c r="X139" s="1"/>
    </row>
    <row r="140" spans="1:24" ht="13">
      <c r="A140" s="44" t="s">
        <v>292</v>
      </c>
      <c r="B140" s="45" t="s">
        <v>293</v>
      </c>
      <c r="C140" s="6" t="s">
        <v>294</v>
      </c>
      <c r="D140" s="35">
        <v>216.4</v>
      </c>
      <c r="E140" s="41">
        <v>0</v>
      </c>
      <c r="F140" s="37">
        <f t="shared" si="0"/>
        <v>216.4</v>
      </c>
      <c r="G140" s="38">
        <f t="shared" si="1"/>
        <v>1</v>
      </c>
      <c r="H140" s="39" t="s">
        <v>32</v>
      </c>
      <c r="I140" s="11">
        <v>1</v>
      </c>
      <c r="J140" s="31">
        <f t="shared" si="2"/>
        <v>6.8027210884353737E-4</v>
      </c>
      <c r="K140" s="32">
        <f t="shared" si="3"/>
        <v>0.14721088435374149</v>
      </c>
      <c r="L140" s="3"/>
      <c r="M140" s="1"/>
      <c r="N140" s="1"/>
      <c r="O140" s="1"/>
      <c r="P140" s="1"/>
      <c r="Q140" s="1"/>
      <c r="R140" s="1"/>
      <c r="S140" s="1"/>
      <c r="T140" s="1"/>
      <c r="U140" s="1"/>
      <c r="V140" s="1"/>
      <c r="W140" s="1"/>
      <c r="X140" s="1"/>
    </row>
    <row r="141" spans="1:24" ht="13">
      <c r="A141" s="44" t="s">
        <v>295</v>
      </c>
      <c r="B141" s="45" t="s">
        <v>296</v>
      </c>
      <c r="C141" s="6" t="s">
        <v>297</v>
      </c>
      <c r="D141" s="35">
        <v>755</v>
      </c>
      <c r="E141" s="41">
        <v>0</v>
      </c>
      <c r="F141" s="37">
        <f t="shared" si="0"/>
        <v>755</v>
      </c>
      <c r="G141" s="38">
        <f t="shared" si="1"/>
        <v>3</v>
      </c>
      <c r="H141" s="43" t="s">
        <v>149</v>
      </c>
      <c r="I141" s="11">
        <v>1</v>
      </c>
      <c r="J141" s="31">
        <f t="shared" si="2"/>
        <v>6.8027210884353737E-4</v>
      </c>
      <c r="K141" s="32">
        <f t="shared" si="3"/>
        <v>0.51360544217687076</v>
      </c>
      <c r="L141" s="3"/>
      <c r="M141" s="1"/>
      <c r="N141" s="1"/>
      <c r="O141" s="1"/>
      <c r="P141" s="1"/>
      <c r="Q141" s="1"/>
      <c r="R141" s="1"/>
      <c r="S141" s="1"/>
      <c r="T141" s="1"/>
      <c r="U141" s="1"/>
      <c r="V141" s="1"/>
      <c r="W141" s="1"/>
      <c r="X141" s="1"/>
    </row>
    <row r="142" spans="1:24" ht="13">
      <c r="A142" s="44" t="s">
        <v>298</v>
      </c>
      <c r="B142" s="45" t="s">
        <v>299</v>
      </c>
      <c r="C142" s="6" t="s">
        <v>300</v>
      </c>
      <c r="D142" s="35">
        <v>743</v>
      </c>
      <c r="E142" s="41">
        <v>0</v>
      </c>
      <c r="F142" s="37">
        <f t="shared" si="0"/>
        <v>743</v>
      </c>
      <c r="G142" s="38">
        <f t="shared" si="1"/>
        <v>3</v>
      </c>
      <c r="H142" s="43" t="s">
        <v>149</v>
      </c>
      <c r="I142" s="11">
        <v>1</v>
      </c>
      <c r="J142" s="31">
        <f t="shared" si="2"/>
        <v>6.8027210884353737E-4</v>
      </c>
      <c r="K142" s="32">
        <f t="shared" si="3"/>
        <v>0.50544217687074822</v>
      </c>
      <c r="L142" s="3"/>
      <c r="M142" s="1"/>
      <c r="N142" s="1"/>
      <c r="O142" s="1"/>
      <c r="P142" s="1"/>
      <c r="Q142" s="1"/>
      <c r="R142" s="1"/>
      <c r="S142" s="1"/>
      <c r="T142" s="1"/>
      <c r="U142" s="1"/>
      <c r="V142" s="1"/>
      <c r="W142" s="1"/>
      <c r="X142" s="1"/>
    </row>
    <row r="143" spans="1:24" ht="13">
      <c r="A143" s="44" t="s">
        <v>301</v>
      </c>
      <c r="B143" s="45" t="s">
        <v>299</v>
      </c>
      <c r="C143" s="6" t="s">
        <v>300</v>
      </c>
      <c r="D143" s="35">
        <v>743</v>
      </c>
      <c r="E143" s="41">
        <v>0</v>
      </c>
      <c r="F143" s="37">
        <f t="shared" si="0"/>
        <v>743</v>
      </c>
      <c r="G143" s="38">
        <f t="shared" si="1"/>
        <v>3</v>
      </c>
      <c r="H143" s="43" t="s">
        <v>149</v>
      </c>
      <c r="I143" s="11">
        <v>1</v>
      </c>
      <c r="J143" s="31">
        <f t="shared" si="2"/>
        <v>6.8027210884353737E-4</v>
      </c>
      <c r="K143" s="32">
        <f t="shared" si="3"/>
        <v>0.50544217687074822</v>
      </c>
      <c r="L143" s="3"/>
      <c r="M143" s="1"/>
      <c r="N143" s="1"/>
      <c r="O143" s="1"/>
      <c r="P143" s="1"/>
      <c r="Q143" s="1"/>
      <c r="R143" s="1"/>
      <c r="S143" s="1"/>
      <c r="T143" s="1"/>
      <c r="U143" s="1"/>
      <c r="V143" s="1"/>
      <c r="W143" s="1"/>
      <c r="X143" s="1"/>
    </row>
    <row r="144" spans="1:24" ht="13">
      <c r="A144" s="46" t="s">
        <v>302</v>
      </c>
      <c r="B144" s="45" t="s">
        <v>303</v>
      </c>
      <c r="C144" s="6" t="s">
        <v>300</v>
      </c>
      <c r="D144" s="35">
        <v>743</v>
      </c>
      <c r="E144" s="41">
        <v>0</v>
      </c>
      <c r="F144" s="37">
        <f t="shared" si="0"/>
        <v>743</v>
      </c>
      <c r="G144" s="38">
        <f t="shared" si="1"/>
        <v>3</v>
      </c>
      <c r="H144" s="43" t="s">
        <v>149</v>
      </c>
      <c r="I144" s="11">
        <v>1</v>
      </c>
      <c r="J144" s="31">
        <f t="shared" si="2"/>
        <v>6.8027210884353737E-4</v>
      </c>
      <c r="K144" s="32">
        <f t="shared" si="3"/>
        <v>0.50544217687074822</v>
      </c>
      <c r="L144" s="3"/>
      <c r="M144" s="1"/>
      <c r="N144" s="1"/>
      <c r="O144" s="1"/>
      <c r="P144" s="1"/>
      <c r="Q144" s="1"/>
      <c r="R144" s="1"/>
      <c r="S144" s="1"/>
      <c r="T144" s="1"/>
      <c r="U144" s="1"/>
      <c r="V144" s="1"/>
      <c r="W144" s="1"/>
      <c r="X144" s="1"/>
    </row>
    <row r="145" spans="1:24" ht="13">
      <c r="A145" s="50" t="s">
        <v>304</v>
      </c>
      <c r="B145" s="45" t="s">
        <v>305</v>
      </c>
      <c r="C145" s="6" t="s">
        <v>306</v>
      </c>
      <c r="D145" s="35">
        <v>213.4</v>
      </c>
      <c r="E145" s="41">
        <v>0</v>
      </c>
      <c r="F145" s="37">
        <f t="shared" si="0"/>
        <v>213.4</v>
      </c>
      <c r="G145" s="38">
        <f t="shared" si="1"/>
        <v>1</v>
      </c>
      <c r="H145" s="39" t="s">
        <v>32</v>
      </c>
      <c r="I145" s="11">
        <v>1</v>
      </c>
      <c r="J145" s="31">
        <f t="shared" si="2"/>
        <v>6.8027210884353737E-4</v>
      </c>
      <c r="K145" s="32">
        <f t="shared" si="3"/>
        <v>0.14517006802721089</v>
      </c>
      <c r="L145" s="3"/>
      <c r="M145" s="1"/>
      <c r="N145" s="1"/>
      <c r="O145" s="1"/>
      <c r="P145" s="1"/>
      <c r="Q145" s="1"/>
      <c r="R145" s="1"/>
      <c r="S145" s="1"/>
      <c r="T145" s="1"/>
      <c r="U145" s="1"/>
      <c r="V145" s="1"/>
      <c r="W145" s="1"/>
      <c r="X145" s="1"/>
    </row>
    <row r="146" spans="1:24" ht="13">
      <c r="A146" s="49" t="s">
        <v>307</v>
      </c>
      <c r="B146" s="45" t="s">
        <v>308</v>
      </c>
      <c r="C146" s="6" t="s">
        <v>306</v>
      </c>
      <c r="D146" s="35">
        <v>213.4</v>
      </c>
      <c r="E146" s="41">
        <v>0</v>
      </c>
      <c r="F146" s="37">
        <f t="shared" si="0"/>
        <v>213.4</v>
      </c>
      <c r="G146" s="38">
        <f t="shared" si="1"/>
        <v>1</v>
      </c>
      <c r="H146" s="39" t="s">
        <v>32</v>
      </c>
      <c r="I146" s="11">
        <v>1</v>
      </c>
      <c r="J146" s="31">
        <f t="shared" si="2"/>
        <v>6.8027210884353737E-4</v>
      </c>
      <c r="K146" s="32">
        <f t="shared" si="3"/>
        <v>0.14517006802721089</v>
      </c>
      <c r="L146" s="3"/>
      <c r="M146" s="1"/>
      <c r="N146" s="1"/>
      <c r="O146" s="1"/>
      <c r="P146" s="1"/>
      <c r="Q146" s="1"/>
      <c r="R146" s="1"/>
      <c r="S146" s="1"/>
      <c r="T146" s="1"/>
      <c r="U146" s="1"/>
      <c r="V146" s="1"/>
      <c r="W146" s="1"/>
      <c r="X146" s="1"/>
    </row>
    <row r="147" spans="1:24" ht="13">
      <c r="A147" s="44" t="s">
        <v>309</v>
      </c>
      <c r="B147" s="45" t="s">
        <v>310</v>
      </c>
      <c r="C147" s="6" t="s">
        <v>311</v>
      </c>
      <c r="D147" s="35">
        <v>517</v>
      </c>
      <c r="E147" s="41">
        <v>0</v>
      </c>
      <c r="F147" s="37">
        <f t="shared" si="0"/>
        <v>517</v>
      </c>
      <c r="G147" s="38">
        <f t="shared" si="1"/>
        <v>3</v>
      </c>
      <c r="H147" s="43" t="s">
        <v>149</v>
      </c>
      <c r="I147" s="11">
        <v>1</v>
      </c>
      <c r="J147" s="31">
        <f t="shared" si="2"/>
        <v>6.8027210884353737E-4</v>
      </c>
      <c r="K147" s="32">
        <f t="shared" si="3"/>
        <v>0.35170068027210882</v>
      </c>
      <c r="L147" s="3"/>
      <c r="M147" s="1"/>
      <c r="N147" s="1"/>
      <c r="O147" s="1"/>
      <c r="P147" s="1"/>
      <c r="Q147" s="1"/>
      <c r="R147" s="1"/>
      <c r="S147" s="1"/>
      <c r="T147" s="1"/>
      <c r="U147" s="1"/>
      <c r="V147" s="1"/>
      <c r="W147" s="1"/>
      <c r="X147" s="1"/>
    </row>
    <row r="148" spans="1:24" ht="13">
      <c r="A148" s="33" t="s">
        <v>312</v>
      </c>
      <c r="B148" s="34" t="s">
        <v>118</v>
      </c>
      <c r="C148" s="6" t="s">
        <v>119</v>
      </c>
      <c r="D148" s="47">
        <v>328.4</v>
      </c>
      <c r="E148" s="41">
        <v>0</v>
      </c>
      <c r="F148" s="37">
        <f t="shared" si="0"/>
        <v>328.4</v>
      </c>
      <c r="G148" s="38">
        <f t="shared" si="1"/>
        <v>2</v>
      </c>
      <c r="H148" s="39" t="s">
        <v>32</v>
      </c>
      <c r="I148" s="11">
        <v>1</v>
      </c>
      <c r="J148" s="31">
        <f t="shared" si="2"/>
        <v>6.8027210884353737E-4</v>
      </c>
      <c r="K148" s="32">
        <f t="shared" si="3"/>
        <v>0.22340136054421766</v>
      </c>
      <c r="L148" s="3"/>
      <c r="M148" s="1"/>
      <c r="N148" s="1"/>
      <c r="O148" s="1"/>
      <c r="P148" s="1"/>
      <c r="Q148" s="1"/>
      <c r="R148" s="1"/>
      <c r="S148" s="1"/>
      <c r="T148" s="1"/>
      <c r="U148" s="1"/>
      <c r="V148" s="1"/>
      <c r="W148" s="1"/>
      <c r="X148" s="1"/>
    </row>
    <row r="149" spans="1:24" ht="13">
      <c r="A149" s="33" t="s">
        <v>313</v>
      </c>
      <c r="B149" s="34" t="s">
        <v>118</v>
      </c>
      <c r="C149" s="6" t="s">
        <v>119</v>
      </c>
      <c r="D149" s="47">
        <v>328.4</v>
      </c>
      <c r="E149" s="41">
        <v>0</v>
      </c>
      <c r="F149" s="37">
        <f t="shared" si="0"/>
        <v>328.4</v>
      </c>
      <c r="G149" s="38">
        <f t="shared" si="1"/>
        <v>2</v>
      </c>
      <c r="H149" s="39" t="s">
        <v>32</v>
      </c>
      <c r="I149" s="11">
        <v>1</v>
      </c>
      <c r="J149" s="31">
        <f t="shared" si="2"/>
        <v>6.8027210884353737E-4</v>
      </c>
      <c r="K149" s="32">
        <f t="shared" si="3"/>
        <v>0.22340136054421766</v>
      </c>
      <c r="L149" s="3"/>
      <c r="M149" s="51"/>
      <c r="N149" s="1"/>
      <c r="O149" s="1"/>
      <c r="P149" s="1"/>
      <c r="Q149" s="1"/>
      <c r="R149" s="1"/>
      <c r="S149" s="1"/>
      <c r="T149" s="1"/>
      <c r="U149" s="1"/>
      <c r="V149" s="1"/>
      <c r="W149" s="1"/>
      <c r="X149" s="1"/>
    </row>
    <row r="150" spans="1:24" ht="13">
      <c r="A150" s="44" t="s">
        <v>314</v>
      </c>
      <c r="B150" s="45" t="s">
        <v>315</v>
      </c>
      <c r="C150" s="6" t="s">
        <v>62</v>
      </c>
      <c r="D150" s="35">
        <v>709.8</v>
      </c>
      <c r="E150" s="41">
        <v>0</v>
      </c>
      <c r="F150" s="37">
        <f t="shared" si="0"/>
        <v>709.8</v>
      </c>
      <c r="G150" s="38">
        <f t="shared" si="1"/>
        <v>3</v>
      </c>
      <c r="H150" s="39" t="s">
        <v>32</v>
      </c>
      <c r="I150" s="11">
        <v>1</v>
      </c>
      <c r="J150" s="31">
        <f t="shared" si="2"/>
        <v>6.8027210884353737E-4</v>
      </c>
      <c r="K150" s="32">
        <f t="shared" si="3"/>
        <v>0.48285714285714282</v>
      </c>
      <c r="L150" s="3"/>
      <c r="M150" s="1"/>
      <c r="N150" s="1"/>
      <c r="O150" s="1"/>
      <c r="P150" s="1"/>
      <c r="Q150" s="1"/>
      <c r="R150" s="1"/>
      <c r="S150" s="1"/>
      <c r="T150" s="1"/>
      <c r="U150" s="1"/>
      <c r="V150" s="1"/>
      <c r="W150" s="1"/>
      <c r="X150" s="1"/>
    </row>
    <row r="151" spans="1:24" ht="13">
      <c r="A151" s="40" t="s">
        <v>316</v>
      </c>
      <c r="B151" s="34" t="s">
        <v>93</v>
      </c>
      <c r="C151" s="6" t="s">
        <v>94</v>
      </c>
      <c r="D151" s="35">
        <v>299.5</v>
      </c>
      <c r="E151" s="41">
        <v>0</v>
      </c>
      <c r="F151" s="37">
        <f t="shared" si="0"/>
        <v>299.5</v>
      </c>
      <c r="G151" s="38">
        <f t="shared" si="1"/>
        <v>2</v>
      </c>
      <c r="H151" s="39" t="s">
        <v>32</v>
      </c>
      <c r="I151" s="11">
        <v>1</v>
      </c>
      <c r="J151" s="31">
        <f t="shared" si="2"/>
        <v>6.8027210884353737E-4</v>
      </c>
      <c r="K151" s="32">
        <f t="shared" si="3"/>
        <v>0.20374149659863944</v>
      </c>
      <c r="L151" s="3"/>
      <c r="M151" s="1"/>
      <c r="N151" s="1"/>
      <c r="O151" s="1"/>
      <c r="P151" s="1"/>
      <c r="Q151" s="1"/>
      <c r="R151" s="1"/>
      <c r="S151" s="1"/>
      <c r="T151" s="1"/>
      <c r="U151" s="1"/>
      <c r="V151" s="1"/>
      <c r="W151" s="1"/>
      <c r="X151" s="1"/>
    </row>
    <row r="152" spans="1:24" ht="13">
      <c r="A152" s="46" t="s">
        <v>317</v>
      </c>
      <c r="B152" s="45" t="s">
        <v>318</v>
      </c>
      <c r="C152" s="6" t="s">
        <v>94</v>
      </c>
      <c r="D152" s="35">
        <v>299.5</v>
      </c>
      <c r="E152" s="41">
        <v>0</v>
      </c>
      <c r="F152" s="37">
        <f t="shared" si="0"/>
        <v>299.5</v>
      </c>
      <c r="G152" s="38">
        <f t="shared" si="1"/>
        <v>2</v>
      </c>
      <c r="H152" s="39" t="s">
        <v>32</v>
      </c>
      <c r="I152" s="11">
        <v>1</v>
      </c>
      <c r="J152" s="31">
        <f t="shared" si="2"/>
        <v>6.8027210884353737E-4</v>
      </c>
      <c r="K152" s="32">
        <f t="shared" si="3"/>
        <v>0.20374149659863944</v>
      </c>
      <c r="L152" s="3"/>
      <c r="M152" s="1"/>
      <c r="N152" s="1"/>
      <c r="O152" s="1"/>
      <c r="P152" s="1"/>
      <c r="Q152" s="1"/>
      <c r="R152" s="1"/>
      <c r="S152" s="1"/>
      <c r="T152" s="1"/>
      <c r="U152" s="1"/>
      <c r="V152" s="1"/>
      <c r="W152" s="1"/>
      <c r="X152" s="1"/>
    </row>
    <row r="153" spans="1:24" ht="13">
      <c r="A153" s="44" t="s">
        <v>319</v>
      </c>
      <c r="B153" s="45" t="s">
        <v>178</v>
      </c>
      <c r="C153" s="6" t="s">
        <v>89</v>
      </c>
      <c r="D153" s="35">
        <v>375</v>
      </c>
      <c r="E153" s="41">
        <v>0</v>
      </c>
      <c r="F153" s="37">
        <f t="shared" si="0"/>
        <v>375</v>
      </c>
      <c r="G153" s="38">
        <f t="shared" si="1"/>
        <v>2</v>
      </c>
      <c r="H153" s="43" t="s">
        <v>90</v>
      </c>
      <c r="I153" s="11">
        <v>1</v>
      </c>
      <c r="J153" s="31">
        <f t="shared" si="2"/>
        <v>6.8027210884353737E-4</v>
      </c>
      <c r="K153" s="32">
        <f t="shared" si="3"/>
        <v>0.25510204081632654</v>
      </c>
      <c r="L153" s="3"/>
      <c r="M153" s="1"/>
      <c r="N153" s="1"/>
      <c r="O153" s="1"/>
      <c r="P153" s="1"/>
      <c r="Q153" s="1"/>
      <c r="R153" s="1"/>
      <c r="S153" s="1"/>
      <c r="T153" s="1"/>
      <c r="U153" s="1"/>
      <c r="V153" s="1"/>
      <c r="W153" s="1"/>
      <c r="X153" s="1"/>
    </row>
    <row r="154" spans="1:24" ht="13">
      <c r="A154" s="44" t="s">
        <v>320</v>
      </c>
      <c r="B154" s="45" t="s">
        <v>321</v>
      </c>
      <c r="C154" s="6" t="s">
        <v>89</v>
      </c>
      <c r="D154" s="35">
        <v>375</v>
      </c>
      <c r="E154" s="41">
        <v>0</v>
      </c>
      <c r="F154" s="37">
        <f t="shared" si="0"/>
        <v>375</v>
      </c>
      <c r="G154" s="38">
        <f t="shared" si="1"/>
        <v>2</v>
      </c>
      <c r="H154" s="43" t="s">
        <v>90</v>
      </c>
      <c r="I154" s="11">
        <v>1</v>
      </c>
      <c r="J154" s="31">
        <f t="shared" si="2"/>
        <v>6.8027210884353737E-4</v>
      </c>
      <c r="K154" s="32">
        <f t="shared" si="3"/>
        <v>0.25510204081632654</v>
      </c>
      <c r="L154" s="3"/>
      <c r="M154" s="51"/>
      <c r="N154" s="1"/>
      <c r="O154" s="1"/>
      <c r="P154" s="1"/>
      <c r="Q154" s="1"/>
      <c r="R154" s="1"/>
      <c r="S154" s="1"/>
      <c r="T154" s="1"/>
      <c r="U154" s="1"/>
      <c r="V154" s="1"/>
      <c r="W154" s="1"/>
      <c r="X154" s="1"/>
    </row>
    <row r="155" spans="1:24" ht="13">
      <c r="A155" s="46" t="s">
        <v>322</v>
      </c>
      <c r="B155" s="45" t="s">
        <v>323</v>
      </c>
      <c r="C155" s="6" t="s">
        <v>89</v>
      </c>
      <c r="D155" s="35">
        <v>375</v>
      </c>
      <c r="E155" s="41">
        <v>0</v>
      </c>
      <c r="F155" s="37">
        <f t="shared" si="0"/>
        <v>375</v>
      </c>
      <c r="G155" s="38">
        <f t="shared" si="1"/>
        <v>2</v>
      </c>
      <c r="H155" s="43" t="s">
        <v>90</v>
      </c>
      <c r="I155" s="11">
        <v>1</v>
      </c>
      <c r="J155" s="31">
        <f t="shared" si="2"/>
        <v>6.8027210884353737E-4</v>
      </c>
      <c r="K155" s="32">
        <f t="shared" si="3"/>
        <v>0.25510204081632654</v>
      </c>
      <c r="L155" s="3"/>
      <c r="M155" s="51"/>
      <c r="N155" s="1"/>
      <c r="O155" s="1"/>
      <c r="P155" s="1"/>
      <c r="Q155" s="1"/>
      <c r="R155" s="1"/>
      <c r="S155" s="1"/>
      <c r="T155" s="1"/>
      <c r="U155" s="1"/>
      <c r="V155" s="1"/>
      <c r="W155" s="1"/>
      <c r="X155" s="1"/>
    </row>
    <row r="156" spans="1:24" ht="13">
      <c r="A156" s="33" t="s">
        <v>324</v>
      </c>
      <c r="B156" s="34" t="s">
        <v>325</v>
      </c>
      <c r="C156" s="6" t="s">
        <v>89</v>
      </c>
      <c r="D156" s="35">
        <v>375</v>
      </c>
      <c r="E156" s="41">
        <v>0</v>
      </c>
      <c r="F156" s="37">
        <f t="shared" si="0"/>
        <v>375</v>
      </c>
      <c r="G156" s="38">
        <f t="shared" si="1"/>
        <v>2</v>
      </c>
      <c r="H156" s="43" t="s">
        <v>90</v>
      </c>
      <c r="I156" s="11">
        <v>1</v>
      </c>
      <c r="J156" s="31">
        <f t="shared" si="2"/>
        <v>6.8027210884353737E-4</v>
      </c>
      <c r="K156" s="32">
        <f t="shared" si="3"/>
        <v>0.25510204081632654</v>
      </c>
      <c r="L156" s="3"/>
      <c r="M156" s="1"/>
      <c r="N156" s="1"/>
      <c r="O156" s="1"/>
      <c r="P156" s="1"/>
      <c r="Q156" s="1"/>
      <c r="R156" s="1"/>
      <c r="S156" s="1"/>
      <c r="T156" s="1"/>
      <c r="U156" s="1"/>
      <c r="V156" s="1"/>
      <c r="W156" s="1"/>
      <c r="X156" s="1"/>
    </row>
    <row r="157" spans="1:24" ht="13">
      <c r="A157" s="44" t="s">
        <v>326</v>
      </c>
      <c r="B157" s="45" t="s">
        <v>327</v>
      </c>
      <c r="C157" s="6" t="s">
        <v>89</v>
      </c>
      <c r="D157" s="35">
        <v>375</v>
      </c>
      <c r="E157" s="41">
        <v>0</v>
      </c>
      <c r="F157" s="37">
        <f t="shared" si="0"/>
        <v>375</v>
      </c>
      <c r="G157" s="38">
        <f t="shared" si="1"/>
        <v>2</v>
      </c>
      <c r="H157" s="43" t="s">
        <v>90</v>
      </c>
      <c r="I157" s="11">
        <v>1</v>
      </c>
      <c r="J157" s="31">
        <f t="shared" si="2"/>
        <v>6.8027210884353737E-4</v>
      </c>
      <c r="K157" s="32">
        <f t="shared" si="3"/>
        <v>0.25510204081632654</v>
      </c>
      <c r="L157" s="3"/>
      <c r="M157" s="51"/>
      <c r="N157" s="1"/>
      <c r="O157" s="1"/>
      <c r="P157" s="1"/>
      <c r="Q157" s="1"/>
      <c r="R157" s="1"/>
      <c r="S157" s="1"/>
      <c r="T157" s="1"/>
      <c r="U157" s="1"/>
      <c r="V157" s="1"/>
      <c r="W157" s="1"/>
      <c r="X157" s="1"/>
    </row>
    <row r="158" spans="1:24" ht="13">
      <c r="A158" s="44" t="s">
        <v>328</v>
      </c>
      <c r="B158" s="34" t="s">
        <v>88</v>
      </c>
      <c r="C158" s="6" t="s">
        <v>89</v>
      </c>
      <c r="D158" s="35">
        <v>375</v>
      </c>
      <c r="E158" s="41">
        <v>0</v>
      </c>
      <c r="F158" s="37">
        <f t="shared" si="0"/>
        <v>375</v>
      </c>
      <c r="G158" s="38">
        <f t="shared" si="1"/>
        <v>2</v>
      </c>
      <c r="H158" s="43" t="s">
        <v>90</v>
      </c>
      <c r="I158" s="11">
        <v>1</v>
      </c>
      <c r="J158" s="31">
        <f t="shared" si="2"/>
        <v>6.8027210884353737E-4</v>
      </c>
      <c r="K158" s="32">
        <f t="shared" si="3"/>
        <v>0.25510204081632654</v>
      </c>
      <c r="L158" s="3"/>
      <c r="M158" s="1"/>
      <c r="N158" s="1"/>
      <c r="O158" s="1"/>
      <c r="P158" s="1"/>
      <c r="Q158" s="1"/>
      <c r="R158" s="1"/>
      <c r="S158" s="1"/>
      <c r="T158" s="1"/>
      <c r="U158" s="1"/>
      <c r="V158" s="1"/>
      <c r="W158" s="1"/>
      <c r="X158" s="1"/>
    </row>
    <row r="159" spans="1:24" ht="13">
      <c r="A159" s="46" t="s">
        <v>329</v>
      </c>
      <c r="B159" s="34" t="s">
        <v>88</v>
      </c>
      <c r="C159" s="6" t="s">
        <v>89</v>
      </c>
      <c r="D159" s="35">
        <v>375</v>
      </c>
      <c r="E159" s="41">
        <v>0</v>
      </c>
      <c r="F159" s="37">
        <f t="shared" si="0"/>
        <v>375</v>
      </c>
      <c r="G159" s="38">
        <f t="shared" si="1"/>
        <v>2</v>
      </c>
      <c r="H159" s="43" t="s">
        <v>90</v>
      </c>
      <c r="I159" s="11">
        <v>1</v>
      </c>
      <c r="J159" s="31">
        <f t="shared" si="2"/>
        <v>6.8027210884353737E-4</v>
      </c>
      <c r="K159" s="32">
        <f t="shared" si="3"/>
        <v>0.25510204081632654</v>
      </c>
      <c r="L159" s="3"/>
      <c r="M159" s="51"/>
      <c r="N159" s="1"/>
      <c r="O159" s="1"/>
      <c r="P159" s="1"/>
      <c r="Q159" s="1"/>
      <c r="R159" s="1"/>
      <c r="S159" s="1"/>
      <c r="T159" s="1"/>
      <c r="U159" s="1"/>
      <c r="V159" s="1"/>
      <c r="W159" s="1"/>
      <c r="X159" s="1"/>
    </row>
    <row r="160" spans="1:24" ht="13">
      <c r="A160" s="33" t="s">
        <v>330</v>
      </c>
      <c r="B160" s="34" t="s">
        <v>88</v>
      </c>
      <c r="C160" s="6" t="s">
        <v>89</v>
      </c>
      <c r="D160" s="35">
        <v>375</v>
      </c>
      <c r="E160" s="41">
        <v>0</v>
      </c>
      <c r="F160" s="37">
        <f t="shared" si="0"/>
        <v>375</v>
      </c>
      <c r="G160" s="38">
        <f t="shared" si="1"/>
        <v>2</v>
      </c>
      <c r="H160" s="43" t="s">
        <v>90</v>
      </c>
      <c r="I160" s="11">
        <v>1</v>
      </c>
      <c r="J160" s="31">
        <f t="shared" si="2"/>
        <v>6.8027210884353737E-4</v>
      </c>
      <c r="K160" s="32">
        <f t="shared" si="3"/>
        <v>0.25510204081632654</v>
      </c>
      <c r="L160" s="3"/>
      <c r="M160" s="51"/>
      <c r="N160" s="1"/>
      <c r="O160" s="1"/>
      <c r="P160" s="1"/>
      <c r="Q160" s="1"/>
      <c r="R160" s="1"/>
      <c r="S160" s="1"/>
      <c r="T160" s="1"/>
      <c r="U160" s="1"/>
      <c r="V160" s="1"/>
      <c r="W160" s="1"/>
      <c r="X160" s="1"/>
    </row>
    <row r="161" spans="1:24" ht="13">
      <c r="A161" s="44" t="s">
        <v>331</v>
      </c>
      <c r="B161" s="45" t="s">
        <v>332</v>
      </c>
      <c r="C161" s="6" t="s">
        <v>89</v>
      </c>
      <c r="D161" s="35">
        <v>375</v>
      </c>
      <c r="E161" s="41">
        <v>0</v>
      </c>
      <c r="F161" s="37">
        <f t="shared" si="0"/>
        <v>375</v>
      </c>
      <c r="G161" s="38">
        <f t="shared" si="1"/>
        <v>2</v>
      </c>
      <c r="H161" s="43" t="s">
        <v>90</v>
      </c>
      <c r="I161" s="11">
        <v>1</v>
      </c>
      <c r="J161" s="31">
        <f t="shared" si="2"/>
        <v>6.8027210884353737E-4</v>
      </c>
      <c r="K161" s="32">
        <f t="shared" si="3"/>
        <v>0.25510204081632654</v>
      </c>
      <c r="L161" s="3"/>
      <c r="M161" s="1"/>
      <c r="N161" s="1"/>
      <c r="O161" s="1"/>
      <c r="P161" s="1"/>
      <c r="Q161" s="1"/>
      <c r="R161" s="1"/>
      <c r="S161" s="1"/>
      <c r="T161" s="1"/>
      <c r="U161" s="1"/>
      <c r="V161" s="1"/>
      <c r="W161" s="1"/>
      <c r="X161" s="1"/>
    </row>
    <row r="162" spans="1:24" ht="13">
      <c r="A162" s="44" t="s">
        <v>333</v>
      </c>
      <c r="B162" s="45" t="s">
        <v>334</v>
      </c>
      <c r="C162" s="6" t="s">
        <v>89</v>
      </c>
      <c r="D162" s="35">
        <v>375</v>
      </c>
      <c r="E162" s="41">
        <v>0</v>
      </c>
      <c r="F162" s="37">
        <f t="shared" si="0"/>
        <v>375</v>
      </c>
      <c r="G162" s="38">
        <f t="shared" si="1"/>
        <v>2</v>
      </c>
      <c r="H162" s="43" t="s">
        <v>90</v>
      </c>
      <c r="I162" s="11">
        <v>1</v>
      </c>
      <c r="J162" s="31">
        <f t="shared" si="2"/>
        <v>6.8027210884353737E-4</v>
      </c>
      <c r="K162" s="32">
        <f t="shared" si="3"/>
        <v>0.25510204081632654</v>
      </c>
      <c r="L162" s="3"/>
      <c r="M162" s="1"/>
      <c r="N162" s="1"/>
      <c r="O162" s="1"/>
      <c r="P162" s="1"/>
      <c r="Q162" s="1"/>
      <c r="R162" s="1"/>
      <c r="S162" s="1"/>
      <c r="T162" s="1"/>
      <c r="U162" s="1"/>
      <c r="V162" s="1"/>
      <c r="W162" s="1"/>
      <c r="X162" s="1"/>
    </row>
    <row r="163" spans="1:24" ht="13">
      <c r="A163" s="44" t="s">
        <v>335</v>
      </c>
      <c r="B163" s="45" t="s">
        <v>336</v>
      </c>
      <c r="C163" s="6" t="s">
        <v>337</v>
      </c>
      <c r="D163" s="35">
        <v>8.8000000000000007</v>
      </c>
      <c r="E163" s="41">
        <v>0</v>
      </c>
      <c r="F163" s="37">
        <f t="shared" si="0"/>
        <v>8.8000000000000007</v>
      </c>
      <c r="G163" s="38">
        <f t="shared" si="1"/>
        <v>1</v>
      </c>
      <c r="H163" s="39" t="s">
        <v>32</v>
      </c>
      <c r="I163" s="11">
        <v>1</v>
      </c>
      <c r="J163" s="31">
        <f t="shared" si="2"/>
        <v>6.8027210884353737E-4</v>
      </c>
      <c r="K163" s="32">
        <f t="shared" si="3"/>
        <v>5.9863945578231296E-3</v>
      </c>
      <c r="L163" s="3"/>
      <c r="M163" s="1"/>
      <c r="N163" s="1"/>
      <c r="O163" s="1"/>
      <c r="P163" s="1"/>
      <c r="Q163" s="1"/>
      <c r="R163" s="1"/>
      <c r="S163" s="1"/>
      <c r="T163" s="1"/>
      <c r="U163" s="1"/>
      <c r="V163" s="1"/>
      <c r="W163" s="1"/>
      <c r="X163" s="1"/>
    </row>
    <row r="164" spans="1:24" ht="13">
      <c r="A164" s="44" t="s">
        <v>338</v>
      </c>
      <c r="B164" s="34" t="s">
        <v>185</v>
      </c>
      <c r="C164" s="6" t="s">
        <v>186</v>
      </c>
      <c r="D164" s="35">
        <v>408</v>
      </c>
      <c r="E164" s="41">
        <v>0</v>
      </c>
      <c r="F164" s="37">
        <f t="shared" si="0"/>
        <v>408</v>
      </c>
      <c r="G164" s="38">
        <f t="shared" si="1"/>
        <v>2</v>
      </c>
      <c r="H164" s="43" t="s">
        <v>187</v>
      </c>
      <c r="I164" s="11">
        <v>1</v>
      </c>
      <c r="J164" s="31">
        <f t="shared" si="2"/>
        <v>6.8027210884353737E-4</v>
      </c>
      <c r="K164" s="32">
        <f t="shared" si="3"/>
        <v>0.27755102040816326</v>
      </c>
      <c r="L164" s="3"/>
      <c r="M164" s="1"/>
      <c r="N164" s="1"/>
      <c r="O164" s="1"/>
      <c r="P164" s="1"/>
      <c r="Q164" s="1"/>
      <c r="R164" s="1"/>
      <c r="S164" s="1"/>
      <c r="T164" s="1"/>
      <c r="U164" s="1"/>
      <c r="V164" s="1"/>
      <c r="W164" s="1"/>
      <c r="X164" s="1"/>
    </row>
    <row r="165" spans="1:24" ht="13">
      <c r="A165" s="40" t="s">
        <v>339</v>
      </c>
      <c r="B165" s="34" t="s">
        <v>185</v>
      </c>
      <c r="C165" s="6" t="s">
        <v>186</v>
      </c>
      <c r="D165" s="35">
        <v>408</v>
      </c>
      <c r="E165" s="41">
        <v>0</v>
      </c>
      <c r="F165" s="37">
        <f t="shared" si="0"/>
        <v>408</v>
      </c>
      <c r="G165" s="38">
        <f t="shared" si="1"/>
        <v>2</v>
      </c>
      <c r="H165" s="43" t="s">
        <v>187</v>
      </c>
      <c r="I165" s="11">
        <v>1</v>
      </c>
      <c r="J165" s="31">
        <f t="shared" si="2"/>
        <v>6.8027210884353737E-4</v>
      </c>
      <c r="K165" s="32">
        <f t="shared" si="3"/>
        <v>0.27755102040816326</v>
      </c>
      <c r="L165" s="3"/>
      <c r="M165" s="1"/>
      <c r="N165" s="1"/>
      <c r="O165" s="1"/>
      <c r="P165" s="1"/>
      <c r="Q165" s="1"/>
      <c r="R165" s="1"/>
      <c r="S165" s="1"/>
      <c r="T165" s="1"/>
      <c r="U165" s="1"/>
      <c r="V165" s="1"/>
      <c r="W165" s="1"/>
      <c r="X165" s="1"/>
    </row>
    <row r="166" spans="1:24" ht="13">
      <c r="A166" s="49" t="s">
        <v>340</v>
      </c>
      <c r="B166" s="34" t="s">
        <v>185</v>
      </c>
      <c r="C166" s="6" t="s">
        <v>186</v>
      </c>
      <c r="D166" s="35">
        <v>408</v>
      </c>
      <c r="E166" s="41">
        <v>0</v>
      </c>
      <c r="F166" s="37">
        <f t="shared" si="0"/>
        <v>408</v>
      </c>
      <c r="G166" s="38">
        <f t="shared" si="1"/>
        <v>2</v>
      </c>
      <c r="H166" s="43" t="s">
        <v>187</v>
      </c>
      <c r="I166" s="11">
        <v>1</v>
      </c>
      <c r="J166" s="31">
        <f t="shared" si="2"/>
        <v>6.8027210884353737E-4</v>
      </c>
      <c r="K166" s="32">
        <f t="shared" si="3"/>
        <v>0.27755102040816326</v>
      </c>
      <c r="L166" s="3"/>
      <c r="M166" s="1"/>
      <c r="N166" s="1"/>
      <c r="O166" s="1"/>
      <c r="P166" s="1"/>
      <c r="Q166" s="1"/>
      <c r="R166" s="1"/>
      <c r="S166" s="1"/>
      <c r="T166" s="1"/>
      <c r="U166" s="1"/>
      <c r="V166" s="1"/>
      <c r="W166" s="1"/>
      <c r="X166" s="1"/>
    </row>
    <row r="167" spans="1:24" ht="13">
      <c r="A167" s="49" t="s">
        <v>341</v>
      </c>
      <c r="B167" s="34" t="s">
        <v>185</v>
      </c>
      <c r="C167" s="6" t="s">
        <v>186</v>
      </c>
      <c r="D167" s="35">
        <v>408</v>
      </c>
      <c r="E167" s="41">
        <v>0</v>
      </c>
      <c r="F167" s="37">
        <f t="shared" si="0"/>
        <v>408</v>
      </c>
      <c r="G167" s="38">
        <f t="shared" si="1"/>
        <v>2</v>
      </c>
      <c r="H167" s="43" t="s">
        <v>187</v>
      </c>
      <c r="I167" s="11">
        <v>1</v>
      </c>
      <c r="J167" s="31">
        <f t="shared" si="2"/>
        <v>6.8027210884353737E-4</v>
      </c>
      <c r="K167" s="32">
        <f t="shared" si="3"/>
        <v>0.27755102040816326</v>
      </c>
      <c r="L167" s="3"/>
      <c r="M167" s="1"/>
      <c r="N167" s="1"/>
      <c r="O167" s="1"/>
      <c r="P167" s="1"/>
      <c r="Q167" s="1"/>
      <c r="R167" s="1"/>
      <c r="S167" s="1"/>
      <c r="T167" s="1"/>
      <c r="U167" s="1"/>
      <c r="V167" s="1"/>
      <c r="W167" s="1"/>
      <c r="X167" s="1"/>
    </row>
    <row r="168" spans="1:24" ht="13">
      <c r="A168" s="49" t="s">
        <v>342</v>
      </c>
      <c r="B168" s="34" t="s">
        <v>185</v>
      </c>
      <c r="C168" s="6" t="s">
        <v>186</v>
      </c>
      <c r="D168" s="35">
        <v>408</v>
      </c>
      <c r="E168" s="41">
        <v>0</v>
      </c>
      <c r="F168" s="37">
        <f t="shared" si="0"/>
        <v>408</v>
      </c>
      <c r="G168" s="38">
        <f t="shared" si="1"/>
        <v>2</v>
      </c>
      <c r="H168" s="43" t="s">
        <v>187</v>
      </c>
      <c r="I168" s="11">
        <v>1</v>
      </c>
      <c r="J168" s="31">
        <f t="shared" si="2"/>
        <v>6.8027210884353737E-4</v>
      </c>
      <c r="K168" s="32">
        <f t="shared" si="3"/>
        <v>0.27755102040816326</v>
      </c>
      <c r="L168" s="3"/>
      <c r="M168" s="1"/>
      <c r="N168" s="1"/>
      <c r="O168" s="1"/>
      <c r="P168" s="1"/>
      <c r="Q168" s="1"/>
      <c r="R168" s="1"/>
      <c r="S168" s="1"/>
      <c r="T168" s="1"/>
      <c r="U168" s="1"/>
      <c r="V168" s="1"/>
      <c r="W168" s="1"/>
      <c r="X168" s="1"/>
    </row>
    <row r="169" spans="1:24" ht="13">
      <c r="A169" s="44" t="s">
        <v>343</v>
      </c>
      <c r="B169" s="34" t="s">
        <v>185</v>
      </c>
      <c r="C169" s="6" t="s">
        <v>186</v>
      </c>
      <c r="D169" s="35">
        <v>408</v>
      </c>
      <c r="E169" s="41">
        <v>0</v>
      </c>
      <c r="F169" s="37">
        <f t="shared" si="0"/>
        <v>408</v>
      </c>
      <c r="G169" s="38">
        <f t="shared" si="1"/>
        <v>2</v>
      </c>
      <c r="H169" s="43" t="s">
        <v>187</v>
      </c>
      <c r="I169" s="11">
        <v>1</v>
      </c>
      <c r="J169" s="31">
        <f t="shared" si="2"/>
        <v>6.8027210884353737E-4</v>
      </c>
      <c r="K169" s="32">
        <f t="shared" si="3"/>
        <v>0.27755102040816326</v>
      </c>
      <c r="L169" s="3"/>
      <c r="M169" s="1"/>
      <c r="N169" s="1"/>
      <c r="O169" s="1"/>
      <c r="P169" s="1"/>
      <c r="Q169" s="1"/>
      <c r="R169" s="1"/>
      <c r="S169" s="1"/>
      <c r="T169" s="1"/>
      <c r="U169" s="1"/>
      <c r="V169" s="1"/>
      <c r="W169" s="1"/>
      <c r="X169" s="1"/>
    </row>
    <row r="170" spans="1:24" ht="13">
      <c r="A170" s="48" t="s">
        <v>344</v>
      </c>
      <c r="B170" s="45" t="s">
        <v>345</v>
      </c>
      <c r="C170" s="6" t="s">
        <v>190</v>
      </c>
      <c r="D170" s="35">
        <v>509</v>
      </c>
      <c r="E170" s="41">
        <v>0</v>
      </c>
      <c r="F170" s="37">
        <f t="shared" si="0"/>
        <v>509</v>
      </c>
      <c r="G170" s="38">
        <f t="shared" si="1"/>
        <v>2</v>
      </c>
      <c r="H170" s="43" t="s">
        <v>191</v>
      </c>
      <c r="I170" s="11">
        <v>1</v>
      </c>
      <c r="J170" s="31">
        <f t="shared" si="2"/>
        <v>6.8027210884353737E-4</v>
      </c>
      <c r="K170" s="32">
        <f t="shared" si="3"/>
        <v>0.3462585034013605</v>
      </c>
      <c r="L170" s="3"/>
      <c r="M170" s="1"/>
      <c r="N170" s="1"/>
      <c r="O170" s="1"/>
      <c r="P170" s="1"/>
      <c r="Q170" s="1"/>
      <c r="R170" s="1"/>
      <c r="S170" s="1"/>
      <c r="T170" s="1"/>
      <c r="U170" s="1"/>
      <c r="V170" s="1"/>
      <c r="W170" s="1"/>
      <c r="X170" s="1"/>
    </row>
    <row r="171" spans="1:24" ht="13">
      <c r="A171" s="44" t="s">
        <v>346</v>
      </c>
      <c r="B171" s="34" t="s">
        <v>193</v>
      </c>
      <c r="C171" s="6" t="s">
        <v>124</v>
      </c>
      <c r="D171" s="35">
        <v>393</v>
      </c>
      <c r="E171" s="41">
        <v>0</v>
      </c>
      <c r="F171" s="37">
        <f t="shared" si="0"/>
        <v>393</v>
      </c>
      <c r="G171" s="38">
        <f t="shared" si="1"/>
        <v>2</v>
      </c>
      <c r="H171" s="43" t="s">
        <v>90</v>
      </c>
      <c r="I171" s="11">
        <v>1</v>
      </c>
      <c r="J171" s="31">
        <f t="shared" si="2"/>
        <v>6.8027210884353737E-4</v>
      </c>
      <c r="K171" s="32">
        <f t="shared" si="3"/>
        <v>0.26734693877551019</v>
      </c>
      <c r="L171" s="3"/>
      <c r="M171" s="1"/>
      <c r="N171" s="1"/>
      <c r="O171" s="1"/>
      <c r="P171" s="1"/>
      <c r="Q171" s="1"/>
      <c r="R171" s="1"/>
      <c r="S171" s="1"/>
      <c r="T171" s="1"/>
      <c r="U171" s="1"/>
      <c r="V171" s="1"/>
      <c r="W171" s="1"/>
      <c r="X171" s="1"/>
    </row>
    <row r="172" spans="1:24" ht="13">
      <c r="A172" s="46" t="s">
        <v>347</v>
      </c>
      <c r="B172" s="34" t="s">
        <v>193</v>
      </c>
      <c r="C172" s="6" t="s">
        <v>124</v>
      </c>
      <c r="D172" s="35">
        <v>393</v>
      </c>
      <c r="E172" s="41">
        <v>0</v>
      </c>
      <c r="F172" s="37">
        <f t="shared" si="0"/>
        <v>393</v>
      </c>
      <c r="G172" s="38">
        <f t="shared" si="1"/>
        <v>2</v>
      </c>
      <c r="H172" s="43" t="s">
        <v>90</v>
      </c>
      <c r="I172" s="11">
        <v>1</v>
      </c>
      <c r="J172" s="31">
        <f t="shared" si="2"/>
        <v>6.8027210884353737E-4</v>
      </c>
      <c r="K172" s="32">
        <f t="shared" si="3"/>
        <v>0.26734693877551019</v>
      </c>
      <c r="L172" s="3"/>
      <c r="M172" s="1"/>
      <c r="N172" s="1"/>
      <c r="O172" s="1"/>
      <c r="P172" s="1"/>
      <c r="Q172" s="1"/>
      <c r="R172" s="1"/>
      <c r="S172" s="1"/>
      <c r="T172" s="1"/>
      <c r="U172" s="1"/>
      <c r="V172" s="1"/>
      <c r="W172" s="1"/>
      <c r="X172" s="1"/>
    </row>
    <row r="173" spans="1:24" ht="13">
      <c r="A173" s="46" t="s">
        <v>348</v>
      </c>
      <c r="B173" s="34" t="s">
        <v>193</v>
      </c>
      <c r="C173" s="6" t="s">
        <v>124</v>
      </c>
      <c r="D173" s="35">
        <v>393</v>
      </c>
      <c r="E173" s="41">
        <v>0</v>
      </c>
      <c r="F173" s="37">
        <f t="shared" si="0"/>
        <v>393</v>
      </c>
      <c r="G173" s="38">
        <f t="shared" si="1"/>
        <v>2</v>
      </c>
      <c r="H173" s="43" t="s">
        <v>90</v>
      </c>
      <c r="I173" s="11">
        <v>1</v>
      </c>
      <c r="J173" s="31">
        <f t="shared" si="2"/>
        <v>6.8027210884353737E-4</v>
      </c>
      <c r="K173" s="32">
        <f t="shared" si="3"/>
        <v>0.26734693877551019</v>
      </c>
      <c r="L173" s="3"/>
      <c r="M173" s="1"/>
      <c r="N173" s="1"/>
      <c r="O173" s="1"/>
      <c r="P173" s="1"/>
      <c r="Q173" s="1"/>
      <c r="R173" s="1"/>
      <c r="S173" s="1"/>
      <c r="T173" s="1"/>
      <c r="U173" s="1"/>
      <c r="V173" s="1"/>
      <c r="W173" s="1"/>
      <c r="X173" s="1"/>
    </row>
    <row r="174" spans="1:24" ht="13">
      <c r="A174" s="44" t="s">
        <v>349</v>
      </c>
      <c r="B174" s="34" t="s">
        <v>193</v>
      </c>
      <c r="C174" s="6" t="s">
        <v>124</v>
      </c>
      <c r="D174" s="35">
        <v>393</v>
      </c>
      <c r="E174" s="41">
        <v>0</v>
      </c>
      <c r="F174" s="37">
        <f t="shared" si="0"/>
        <v>393</v>
      </c>
      <c r="G174" s="38">
        <f t="shared" si="1"/>
        <v>2</v>
      </c>
      <c r="H174" s="43" t="s">
        <v>90</v>
      </c>
      <c r="I174" s="11">
        <v>1</v>
      </c>
      <c r="J174" s="31">
        <f t="shared" si="2"/>
        <v>6.8027210884353737E-4</v>
      </c>
      <c r="K174" s="32">
        <f t="shared" si="3"/>
        <v>0.26734693877551019</v>
      </c>
      <c r="L174" s="3"/>
      <c r="M174" s="1"/>
      <c r="N174" s="1"/>
      <c r="O174" s="1"/>
      <c r="P174" s="1"/>
      <c r="Q174" s="1"/>
      <c r="R174" s="1"/>
      <c r="S174" s="1"/>
      <c r="T174" s="1"/>
      <c r="U174" s="1"/>
      <c r="V174" s="1"/>
      <c r="W174" s="1"/>
      <c r="X174" s="1"/>
    </row>
    <row r="175" spans="1:24" ht="13">
      <c r="A175" s="44" t="s">
        <v>350</v>
      </c>
      <c r="B175" s="45" t="s">
        <v>351</v>
      </c>
      <c r="C175" s="6" t="s">
        <v>124</v>
      </c>
      <c r="D175" s="35">
        <v>393</v>
      </c>
      <c r="E175" s="41">
        <v>0</v>
      </c>
      <c r="F175" s="37">
        <f t="shared" si="0"/>
        <v>393</v>
      </c>
      <c r="G175" s="38">
        <f t="shared" si="1"/>
        <v>2</v>
      </c>
      <c r="H175" s="43" t="s">
        <v>90</v>
      </c>
      <c r="I175" s="11">
        <v>1</v>
      </c>
      <c r="J175" s="31">
        <f t="shared" si="2"/>
        <v>6.8027210884353737E-4</v>
      </c>
      <c r="K175" s="32">
        <f t="shared" si="3"/>
        <v>0.26734693877551019</v>
      </c>
      <c r="L175" s="3"/>
      <c r="M175" s="1"/>
      <c r="N175" s="1"/>
      <c r="O175" s="1"/>
      <c r="P175" s="1"/>
      <c r="Q175" s="1"/>
      <c r="R175" s="1"/>
      <c r="S175" s="1"/>
      <c r="T175" s="1"/>
      <c r="U175" s="1"/>
      <c r="V175" s="1"/>
      <c r="W175" s="1"/>
      <c r="X175" s="1"/>
    </row>
    <row r="176" spans="1:24" ht="13">
      <c r="A176" s="44" t="s">
        <v>352</v>
      </c>
      <c r="B176" s="34" t="s">
        <v>126</v>
      </c>
      <c r="C176" s="6" t="s">
        <v>124</v>
      </c>
      <c r="D176" s="35">
        <v>393</v>
      </c>
      <c r="E176" s="41">
        <v>0</v>
      </c>
      <c r="F176" s="37">
        <f t="shared" si="0"/>
        <v>393</v>
      </c>
      <c r="G176" s="38">
        <f t="shared" si="1"/>
        <v>2</v>
      </c>
      <c r="H176" s="43" t="s">
        <v>90</v>
      </c>
      <c r="I176" s="11">
        <v>1</v>
      </c>
      <c r="J176" s="31">
        <f t="shared" si="2"/>
        <v>6.8027210884353737E-4</v>
      </c>
      <c r="K176" s="32">
        <f t="shared" si="3"/>
        <v>0.26734693877551019</v>
      </c>
      <c r="L176" s="3"/>
      <c r="M176" s="51"/>
      <c r="N176" s="1"/>
      <c r="O176" s="1"/>
      <c r="P176" s="1"/>
      <c r="Q176" s="1"/>
      <c r="R176" s="1"/>
      <c r="S176" s="1"/>
      <c r="T176" s="1"/>
      <c r="U176" s="1"/>
      <c r="V176" s="1"/>
      <c r="W176" s="1"/>
      <c r="X176" s="1"/>
    </row>
    <row r="177" spans="1:24" ht="13">
      <c r="A177" s="44" t="s">
        <v>353</v>
      </c>
      <c r="B177" s="34" t="s">
        <v>126</v>
      </c>
      <c r="C177" s="6" t="s">
        <v>124</v>
      </c>
      <c r="D177" s="35">
        <v>393</v>
      </c>
      <c r="E177" s="41">
        <v>0</v>
      </c>
      <c r="F177" s="37">
        <f t="shared" si="0"/>
        <v>393</v>
      </c>
      <c r="G177" s="38">
        <f t="shared" si="1"/>
        <v>2</v>
      </c>
      <c r="H177" s="43" t="s">
        <v>90</v>
      </c>
      <c r="I177" s="11">
        <v>1</v>
      </c>
      <c r="J177" s="31">
        <f t="shared" si="2"/>
        <v>6.8027210884353737E-4</v>
      </c>
      <c r="K177" s="32">
        <f t="shared" si="3"/>
        <v>0.26734693877551019</v>
      </c>
      <c r="L177" s="3"/>
      <c r="M177" s="51"/>
      <c r="N177" s="1"/>
      <c r="O177" s="1"/>
      <c r="P177" s="1"/>
      <c r="Q177" s="1"/>
      <c r="R177" s="1"/>
      <c r="S177" s="1"/>
      <c r="T177" s="1"/>
      <c r="U177" s="1"/>
      <c r="V177" s="1"/>
      <c r="W177" s="1"/>
      <c r="X177" s="1"/>
    </row>
    <row r="178" spans="1:24" ht="13">
      <c r="A178" s="46" t="s">
        <v>354</v>
      </c>
      <c r="B178" s="34" t="s">
        <v>74</v>
      </c>
      <c r="C178" s="6" t="s">
        <v>75</v>
      </c>
      <c r="D178" s="42">
        <v>175.3</v>
      </c>
      <c r="E178" s="41">
        <v>0</v>
      </c>
      <c r="F178" s="37">
        <f t="shared" si="0"/>
        <v>175.3</v>
      </c>
      <c r="G178" s="38">
        <f t="shared" si="1"/>
        <v>1</v>
      </c>
      <c r="H178" s="43" t="s">
        <v>42</v>
      </c>
      <c r="I178" s="11">
        <v>1</v>
      </c>
      <c r="J178" s="31">
        <f t="shared" si="2"/>
        <v>6.8027210884353737E-4</v>
      </c>
      <c r="K178" s="32">
        <f t="shared" si="3"/>
        <v>0.1192517006802721</v>
      </c>
      <c r="L178" s="3"/>
      <c r="M178" s="51"/>
      <c r="N178" s="1"/>
      <c r="O178" s="1"/>
      <c r="P178" s="1"/>
      <c r="Q178" s="1"/>
      <c r="R178" s="1"/>
      <c r="S178" s="1"/>
      <c r="T178" s="1"/>
      <c r="U178" s="1"/>
      <c r="V178" s="1"/>
      <c r="W178" s="1"/>
      <c r="X178" s="1"/>
    </row>
    <row r="179" spans="1:24" ht="13">
      <c r="A179" s="40" t="s">
        <v>355</v>
      </c>
      <c r="B179" s="34" t="s">
        <v>356</v>
      </c>
      <c r="C179" s="6" t="s">
        <v>75</v>
      </c>
      <c r="D179" s="42">
        <v>175.3</v>
      </c>
      <c r="E179" s="41">
        <v>0</v>
      </c>
      <c r="F179" s="37">
        <f t="shared" si="0"/>
        <v>175.3</v>
      </c>
      <c r="G179" s="38">
        <f t="shared" si="1"/>
        <v>1</v>
      </c>
      <c r="H179" s="43" t="s">
        <v>42</v>
      </c>
      <c r="I179" s="11">
        <v>1</v>
      </c>
      <c r="J179" s="31">
        <f t="shared" si="2"/>
        <v>6.8027210884353737E-4</v>
      </c>
      <c r="K179" s="32">
        <f t="shared" si="3"/>
        <v>0.1192517006802721</v>
      </c>
      <c r="L179" s="3"/>
      <c r="M179" s="51"/>
      <c r="N179" s="1"/>
      <c r="O179" s="1"/>
      <c r="P179" s="1"/>
      <c r="Q179" s="1"/>
      <c r="R179" s="1"/>
      <c r="S179" s="1"/>
      <c r="T179" s="1"/>
      <c r="U179" s="1"/>
      <c r="V179" s="1"/>
      <c r="W179" s="1"/>
      <c r="X179" s="1"/>
    </row>
    <row r="180" spans="1:24" ht="13">
      <c r="A180" s="44" t="s">
        <v>357</v>
      </c>
      <c r="B180" s="45" t="s">
        <v>358</v>
      </c>
      <c r="C180" s="6" t="s">
        <v>75</v>
      </c>
      <c r="D180" s="42">
        <v>175.3</v>
      </c>
      <c r="E180" s="41">
        <v>0</v>
      </c>
      <c r="F180" s="37">
        <f t="shared" si="0"/>
        <v>175.3</v>
      </c>
      <c r="G180" s="38">
        <f t="shared" si="1"/>
        <v>1</v>
      </c>
      <c r="H180" s="43" t="s">
        <v>42</v>
      </c>
      <c r="I180" s="11">
        <v>1</v>
      </c>
      <c r="J180" s="31">
        <f t="shared" si="2"/>
        <v>6.8027210884353737E-4</v>
      </c>
      <c r="K180" s="32">
        <f t="shared" si="3"/>
        <v>0.1192517006802721</v>
      </c>
      <c r="L180" s="3"/>
      <c r="M180" s="51"/>
      <c r="N180" s="1"/>
      <c r="O180" s="1"/>
      <c r="P180" s="1"/>
      <c r="Q180" s="1"/>
      <c r="R180" s="1"/>
      <c r="S180" s="1"/>
      <c r="T180" s="1"/>
      <c r="U180" s="1"/>
      <c r="V180" s="1"/>
      <c r="W180" s="1"/>
      <c r="X180" s="1"/>
    </row>
    <row r="181" spans="1:24" ht="13">
      <c r="A181" s="44" t="s">
        <v>359</v>
      </c>
      <c r="B181" s="45" t="s">
        <v>360</v>
      </c>
      <c r="C181" s="6" t="s">
        <v>75</v>
      </c>
      <c r="D181" s="42">
        <v>175.3</v>
      </c>
      <c r="E181" s="41">
        <v>0</v>
      </c>
      <c r="F181" s="37">
        <f t="shared" si="0"/>
        <v>175.3</v>
      </c>
      <c r="G181" s="38">
        <f t="shared" si="1"/>
        <v>1</v>
      </c>
      <c r="H181" s="43" t="s">
        <v>42</v>
      </c>
      <c r="I181" s="11">
        <v>1</v>
      </c>
      <c r="J181" s="31">
        <f t="shared" si="2"/>
        <v>6.8027210884353737E-4</v>
      </c>
      <c r="K181" s="32">
        <f t="shared" si="3"/>
        <v>0.1192517006802721</v>
      </c>
      <c r="L181" s="3"/>
      <c r="M181" s="51"/>
      <c r="N181" s="1"/>
      <c r="O181" s="1"/>
      <c r="P181" s="1"/>
      <c r="Q181" s="1"/>
      <c r="R181" s="1"/>
      <c r="S181" s="1"/>
      <c r="T181" s="1"/>
      <c r="U181" s="1"/>
      <c r="V181" s="1"/>
      <c r="W181" s="1"/>
      <c r="X181" s="1"/>
    </row>
    <row r="182" spans="1:24" ht="13">
      <c r="A182" s="40" t="s">
        <v>361</v>
      </c>
      <c r="B182" s="34" t="s">
        <v>362</v>
      </c>
      <c r="C182" s="6" t="s">
        <v>75</v>
      </c>
      <c r="D182" s="42">
        <v>175.3</v>
      </c>
      <c r="E182" s="41">
        <v>0</v>
      </c>
      <c r="F182" s="37">
        <f t="shared" si="0"/>
        <v>175.3</v>
      </c>
      <c r="G182" s="38">
        <f t="shared" si="1"/>
        <v>1</v>
      </c>
      <c r="H182" s="43" t="s">
        <v>42</v>
      </c>
      <c r="I182" s="11">
        <v>1</v>
      </c>
      <c r="J182" s="31">
        <f t="shared" si="2"/>
        <v>6.8027210884353737E-4</v>
      </c>
      <c r="K182" s="32">
        <f t="shared" si="3"/>
        <v>0.1192517006802721</v>
      </c>
      <c r="L182" s="3"/>
      <c r="M182" s="51"/>
      <c r="N182" s="1"/>
      <c r="O182" s="1"/>
      <c r="P182" s="1"/>
      <c r="Q182" s="1"/>
      <c r="R182" s="1"/>
      <c r="S182" s="1"/>
      <c r="T182" s="1"/>
      <c r="U182" s="1"/>
      <c r="V182" s="1"/>
      <c r="W182" s="1"/>
      <c r="X182" s="1"/>
    </row>
    <row r="183" spans="1:24" ht="13">
      <c r="A183" s="44" t="s">
        <v>363</v>
      </c>
      <c r="B183" s="34" t="s">
        <v>362</v>
      </c>
      <c r="C183" s="6" t="s">
        <v>75</v>
      </c>
      <c r="D183" s="42">
        <v>175.3</v>
      </c>
      <c r="E183" s="41">
        <v>0</v>
      </c>
      <c r="F183" s="37">
        <f t="shared" si="0"/>
        <v>175.3</v>
      </c>
      <c r="G183" s="38">
        <f t="shared" si="1"/>
        <v>1</v>
      </c>
      <c r="H183" s="43" t="s">
        <v>42</v>
      </c>
      <c r="I183" s="11">
        <v>1</v>
      </c>
      <c r="J183" s="31">
        <f t="shared" si="2"/>
        <v>6.8027210884353737E-4</v>
      </c>
      <c r="K183" s="32">
        <f t="shared" si="3"/>
        <v>0.1192517006802721</v>
      </c>
      <c r="L183" s="3"/>
      <c r="M183" s="51"/>
      <c r="N183" s="1"/>
      <c r="O183" s="1"/>
      <c r="P183" s="1"/>
      <c r="Q183" s="1"/>
      <c r="R183" s="1"/>
      <c r="S183" s="1"/>
      <c r="T183" s="1"/>
      <c r="U183" s="1"/>
      <c r="V183" s="1"/>
      <c r="W183" s="1"/>
      <c r="X183" s="1"/>
    </row>
    <row r="184" spans="1:24" ht="13">
      <c r="A184" s="44" t="s">
        <v>364</v>
      </c>
      <c r="B184" s="34" t="s">
        <v>362</v>
      </c>
      <c r="C184" s="6" t="s">
        <v>75</v>
      </c>
      <c r="D184" s="42">
        <v>175.3</v>
      </c>
      <c r="E184" s="41">
        <v>0</v>
      </c>
      <c r="F184" s="37">
        <f t="shared" si="0"/>
        <v>175.3</v>
      </c>
      <c r="G184" s="38">
        <f t="shared" si="1"/>
        <v>1</v>
      </c>
      <c r="H184" s="43" t="s">
        <v>42</v>
      </c>
      <c r="I184" s="11">
        <v>1</v>
      </c>
      <c r="J184" s="31">
        <f t="shared" si="2"/>
        <v>6.8027210884353737E-4</v>
      </c>
      <c r="K184" s="32">
        <f t="shared" si="3"/>
        <v>0.1192517006802721</v>
      </c>
      <c r="L184" s="3"/>
      <c r="M184" s="1"/>
      <c r="N184" s="1"/>
      <c r="O184" s="1"/>
      <c r="P184" s="1"/>
      <c r="Q184" s="1"/>
      <c r="R184" s="1"/>
      <c r="S184" s="1"/>
      <c r="T184" s="1"/>
      <c r="U184" s="1"/>
      <c r="V184" s="1"/>
      <c r="W184" s="1"/>
      <c r="X184" s="1"/>
    </row>
    <row r="185" spans="1:24" ht="13">
      <c r="A185" s="40" t="s">
        <v>365</v>
      </c>
      <c r="B185" s="34" t="s">
        <v>366</v>
      </c>
      <c r="C185" s="6" t="s">
        <v>53</v>
      </c>
      <c r="D185" s="35">
        <v>391</v>
      </c>
      <c r="E185" s="41">
        <v>0</v>
      </c>
      <c r="F185" s="37">
        <f t="shared" si="0"/>
        <v>391</v>
      </c>
      <c r="G185" s="38">
        <f t="shared" si="1"/>
        <v>2</v>
      </c>
      <c r="H185" s="43" t="s">
        <v>42</v>
      </c>
      <c r="I185" s="11">
        <v>1</v>
      </c>
      <c r="J185" s="31">
        <f t="shared" si="2"/>
        <v>6.8027210884353737E-4</v>
      </c>
      <c r="K185" s="32">
        <f t="shared" si="3"/>
        <v>0.26598639455782314</v>
      </c>
      <c r="L185" s="3"/>
      <c r="M185" s="1"/>
      <c r="N185" s="1"/>
      <c r="O185" s="1"/>
      <c r="P185" s="1"/>
      <c r="Q185" s="1"/>
      <c r="R185" s="1"/>
      <c r="S185" s="1"/>
      <c r="T185" s="1"/>
      <c r="U185" s="1"/>
      <c r="V185" s="1"/>
      <c r="W185" s="1"/>
      <c r="X185" s="1"/>
    </row>
    <row r="186" spans="1:24" ht="13">
      <c r="A186" s="44" t="s">
        <v>367</v>
      </c>
      <c r="B186" s="45" t="s">
        <v>368</v>
      </c>
      <c r="C186" s="6" t="s">
        <v>53</v>
      </c>
      <c r="D186" s="42">
        <v>397.1</v>
      </c>
      <c r="E186" s="41">
        <v>0</v>
      </c>
      <c r="F186" s="37">
        <f t="shared" si="0"/>
        <v>397.1</v>
      </c>
      <c r="G186" s="38">
        <f t="shared" si="1"/>
        <v>2</v>
      </c>
      <c r="H186" s="43" t="s">
        <v>42</v>
      </c>
      <c r="I186" s="11">
        <v>1</v>
      </c>
      <c r="J186" s="31">
        <f t="shared" si="2"/>
        <v>6.8027210884353737E-4</v>
      </c>
      <c r="K186" s="32">
        <f t="shared" si="3"/>
        <v>0.27013605442176869</v>
      </c>
      <c r="L186" s="3"/>
      <c r="M186" s="1"/>
      <c r="N186" s="1"/>
      <c r="O186" s="1"/>
      <c r="P186" s="1"/>
      <c r="Q186" s="1"/>
      <c r="R186" s="1"/>
      <c r="S186" s="1"/>
      <c r="T186" s="1"/>
      <c r="U186" s="1"/>
      <c r="V186" s="1"/>
      <c r="W186" s="1"/>
      <c r="X186" s="1"/>
    </row>
    <row r="187" spans="1:24" ht="13">
      <c r="A187" s="44" t="s">
        <v>369</v>
      </c>
      <c r="B187" s="45" t="s">
        <v>370</v>
      </c>
      <c r="C187" s="6" t="s">
        <v>53</v>
      </c>
      <c r="D187" s="42">
        <v>397.1</v>
      </c>
      <c r="E187" s="41">
        <v>0</v>
      </c>
      <c r="F187" s="37">
        <f t="shared" si="0"/>
        <v>397.1</v>
      </c>
      <c r="G187" s="38">
        <f t="shared" si="1"/>
        <v>2</v>
      </c>
      <c r="H187" s="43" t="s">
        <v>42</v>
      </c>
      <c r="I187" s="11">
        <v>1</v>
      </c>
      <c r="J187" s="31">
        <f t="shared" si="2"/>
        <v>6.8027210884353737E-4</v>
      </c>
      <c r="K187" s="32">
        <f t="shared" si="3"/>
        <v>0.27013605442176869</v>
      </c>
      <c r="L187" s="3"/>
      <c r="M187" s="1"/>
      <c r="N187" s="1"/>
      <c r="O187" s="1"/>
      <c r="P187" s="1"/>
      <c r="Q187" s="1"/>
      <c r="R187" s="1"/>
      <c r="S187" s="1"/>
      <c r="T187" s="1"/>
      <c r="U187" s="1"/>
      <c r="V187" s="1"/>
      <c r="W187" s="1"/>
      <c r="X187" s="1"/>
    </row>
    <row r="188" spans="1:24" ht="13">
      <c r="A188" s="46" t="s">
        <v>371</v>
      </c>
      <c r="B188" s="34" t="s">
        <v>40</v>
      </c>
      <c r="C188" s="6" t="s">
        <v>41</v>
      </c>
      <c r="D188" s="42">
        <v>327.7</v>
      </c>
      <c r="E188" s="41">
        <v>0</v>
      </c>
      <c r="F188" s="37">
        <f t="shared" si="0"/>
        <v>327.7</v>
      </c>
      <c r="G188" s="38">
        <f t="shared" si="1"/>
        <v>2</v>
      </c>
      <c r="H188" s="43" t="s">
        <v>42</v>
      </c>
      <c r="I188" s="11">
        <v>1</v>
      </c>
      <c r="J188" s="31">
        <f t="shared" si="2"/>
        <v>6.8027210884353737E-4</v>
      </c>
      <c r="K188" s="32">
        <f t="shared" si="3"/>
        <v>0.2229251700680272</v>
      </c>
      <c r="L188" s="3"/>
      <c r="M188" s="51"/>
      <c r="N188" s="1"/>
      <c r="O188" s="1"/>
      <c r="P188" s="1"/>
      <c r="Q188" s="1"/>
      <c r="R188" s="1"/>
      <c r="S188" s="1"/>
      <c r="T188" s="1"/>
      <c r="U188" s="1"/>
      <c r="V188" s="1"/>
      <c r="W188" s="1"/>
      <c r="X188" s="1"/>
    </row>
    <row r="189" spans="1:24" ht="13">
      <c r="A189" s="46" t="s">
        <v>372</v>
      </c>
      <c r="B189" s="34" t="s">
        <v>40</v>
      </c>
      <c r="C189" s="6" t="s">
        <v>41</v>
      </c>
      <c r="D189" s="42">
        <v>327.7</v>
      </c>
      <c r="E189" s="41">
        <v>0</v>
      </c>
      <c r="F189" s="37">
        <f t="shared" si="0"/>
        <v>327.7</v>
      </c>
      <c r="G189" s="38">
        <f t="shared" si="1"/>
        <v>2</v>
      </c>
      <c r="H189" s="43" t="s">
        <v>42</v>
      </c>
      <c r="I189" s="11">
        <v>1</v>
      </c>
      <c r="J189" s="31">
        <f t="shared" si="2"/>
        <v>6.8027210884353737E-4</v>
      </c>
      <c r="K189" s="32">
        <f t="shared" si="3"/>
        <v>0.2229251700680272</v>
      </c>
      <c r="L189" s="3"/>
      <c r="M189" s="51"/>
      <c r="N189" s="1"/>
      <c r="O189" s="1"/>
      <c r="P189" s="1"/>
      <c r="Q189" s="1"/>
      <c r="R189" s="1"/>
      <c r="S189" s="1"/>
      <c r="T189" s="1"/>
      <c r="U189" s="1"/>
      <c r="V189" s="1"/>
      <c r="W189" s="1"/>
      <c r="X189" s="1"/>
    </row>
    <row r="190" spans="1:24" ht="13">
      <c r="A190" s="44" t="s">
        <v>373</v>
      </c>
      <c r="B190" s="34" t="s">
        <v>40</v>
      </c>
      <c r="C190" s="6" t="s">
        <v>41</v>
      </c>
      <c r="D190" s="42">
        <v>327.7</v>
      </c>
      <c r="E190" s="41">
        <v>0</v>
      </c>
      <c r="F190" s="37">
        <f t="shared" si="0"/>
        <v>327.7</v>
      </c>
      <c r="G190" s="38">
        <f t="shared" si="1"/>
        <v>2</v>
      </c>
      <c r="H190" s="43" t="s">
        <v>42</v>
      </c>
      <c r="I190" s="11">
        <v>1</v>
      </c>
      <c r="J190" s="31">
        <f t="shared" si="2"/>
        <v>6.8027210884353737E-4</v>
      </c>
      <c r="K190" s="32">
        <f t="shared" si="3"/>
        <v>0.2229251700680272</v>
      </c>
      <c r="L190" s="3"/>
      <c r="M190" s="1"/>
      <c r="N190" s="1"/>
      <c r="O190" s="1"/>
      <c r="P190" s="1"/>
      <c r="Q190" s="1"/>
      <c r="R190" s="1"/>
      <c r="S190" s="1"/>
      <c r="T190" s="1"/>
      <c r="U190" s="1"/>
      <c r="V190" s="1"/>
      <c r="W190" s="1"/>
      <c r="X190" s="1"/>
    </row>
    <row r="191" spans="1:24" ht="13">
      <c r="A191" s="44" t="s">
        <v>374</v>
      </c>
      <c r="B191" s="34" t="s">
        <v>40</v>
      </c>
      <c r="C191" s="6" t="s">
        <v>41</v>
      </c>
      <c r="D191" s="42">
        <v>327.7</v>
      </c>
      <c r="E191" s="41">
        <v>0</v>
      </c>
      <c r="F191" s="37">
        <f t="shared" si="0"/>
        <v>327.7</v>
      </c>
      <c r="G191" s="38">
        <f t="shared" si="1"/>
        <v>2</v>
      </c>
      <c r="H191" s="43" t="s">
        <v>42</v>
      </c>
      <c r="I191" s="11">
        <v>1</v>
      </c>
      <c r="J191" s="31">
        <f t="shared" si="2"/>
        <v>6.8027210884353737E-4</v>
      </c>
      <c r="K191" s="32">
        <f t="shared" si="3"/>
        <v>0.2229251700680272</v>
      </c>
      <c r="L191" s="3"/>
      <c r="M191" s="1"/>
      <c r="N191" s="1"/>
      <c r="O191" s="1"/>
      <c r="P191" s="1"/>
      <c r="Q191" s="1"/>
      <c r="R191" s="1"/>
      <c r="S191" s="1"/>
      <c r="T191" s="1"/>
      <c r="U191" s="1"/>
      <c r="V191" s="1"/>
      <c r="W191" s="1"/>
      <c r="X191" s="1"/>
    </row>
    <row r="192" spans="1:24" ht="13">
      <c r="A192" s="44" t="s">
        <v>375</v>
      </c>
      <c r="B192" s="34" t="s">
        <v>40</v>
      </c>
      <c r="C192" s="6" t="s">
        <v>41</v>
      </c>
      <c r="D192" s="42">
        <v>327.7</v>
      </c>
      <c r="E192" s="41">
        <v>0</v>
      </c>
      <c r="F192" s="37">
        <f t="shared" si="0"/>
        <v>327.7</v>
      </c>
      <c r="G192" s="38">
        <f t="shared" si="1"/>
        <v>2</v>
      </c>
      <c r="H192" s="43" t="s">
        <v>42</v>
      </c>
      <c r="I192" s="11">
        <v>1</v>
      </c>
      <c r="J192" s="31">
        <f t="shared" si="2"/>
        <v>6.8027210884353737E-4</v>
      </c>
      <c r="K192" s="32">
        <f t="shared" si="3"/>
        <v>0.2229251700680272</v>
      </c>
      <c r="L192" s="3"/>
      <c r="M192" s="1"/>
      <c r="N192" s="1"/>
      <c r="O192" s="1"/>
      <c r="P192" s="1"/>
      <c r="Q192" s="1"/>
      <c r="R192" s="1"/>
      <c r="S192" s="1"/>
      <c r="T192" s="1"/>
      <c r="U192" s="1"/>
      <c r="V192" s="1"/>
      <c r="W192" s="1"/>
      <c r="X192" s="1"/>
    </row>
    <row r="193" spans="1:24" ht="13">
      <c r="A193" s="44" t="s">
        <v>376</v>
      </c>
      <c r="B193" s="34" t="s">
        <v>40</v>
      </c>
      <c r="C193" s="6" t="s">
        <v>41</v>
      </c>
      <c r="D193" s="42">
        <v>327.7</v>
      </c>
      <c r="E193" s="41">
        <v>0</v>
      </c>
      <c r="F193" s="37">
        <f t="shared" si="0"/>
        <v>327.7</v>
      </c>
      <c r="G193" s="38">
        <f t="shared" si="1"/>
        <v>2</v>
      </c>
      <c r="H193" s="43" t="s">
        <v>42</v>
      </c>
      <c r="I193" s="11">
        <v>1</v>
      </c>
      <c r="J193" s="31">
        <f t="shared" si="2"/>
        <v>6.8027210884353737E-4</v>
      </c>
      <c r="K193" s="32">
        <f t="shared" si="3"/>
        <v>0.2229251700680272</v>
      </c>
      <c r="L193" s="3"/>
      <c r="M193" s="1"/>
      <c r="N193" s="1"/>
      <c r="O193" s="1"/>
      <c r="P193" s="1"/>
      <c r="Q193" s="1"/>
      <c r="R193" s="1"/>
      <c r="S193" s="1"/>
      <c r="T193" s="1"/>
      <c r="U193" s="1"/>
      <c r="V193" s="1"/>
      <c r="W193" s="1"/>
      <c r="X193" s="1"/>
    </row>
    <row r="194" spans="1:24" ht="13">
      <c r="A194" s="44" t="s">
        <v>377</v>
      </c>
      <c r="B194" s="34" t="s">
        <v>40</v>
      </c>
      <c r="C194" s="6" t="s">
        <v>41</v>
      </c>
      <c r="D194" s="42">
        <v>327.7</v>
      </c>
      <c r="E194" s="41">
        <v>0</v>
      </c>
      <c r="F194" s="37">
        <f t="shared" si="0"/>
        <v>327.7</v>
      </c>
      <c r="G194" s="38">
        <f t="shared" si="1"/>
        <v>2</v>
      </c>
      <c r="H194" s="43" t="s">
        <v>42</v>
      </c>
      <c r="I194" s="11">
        <v>1</v>
      </c>
      <c r="J194" s="31">
        <f t="shared" si="2"/>
        <v>6.8027210884353737E-4</v>
      </c>
      <c r="K194" s="32">
        <f t="shared" si="3"/>
        <v>0.2229251700680272</v>
      </c>
      <c r="L194" s="3"/>
      <c r="M194" s="1"/>
      <c r="N194" s="1"/>
      <c r="O194" s="1"/>
      <c r="P194" s="1"/>
      <c r="Q194" s="1"/>
      <c r="R194" s="1"/>
      <c r="S194" s="1"/>
      <c r="T194" s="1"/>
      <c r="U194" s="1"/>
      <c r="V194" s="1"/>
      <c r="W194" s="1"/>
      <c r="X194" s="1"/>
    </row>
    <row r="195" spans="1:24" ht="13">
      <c r="A195" s="48" t="s">
        <v>378</v>
      </c>
      <c r="B195" s="45" t="s">
        <v>379</v>
      </c>
      <c r="C195" s="6" t="s">
        <v>41</v>
      </c>
      <c r="D195" s="42">
        <v>327.7</v>
      </c>
      <c r="E195" s="41">
        <v>0</v>
      </c>
      <c r="F195" s="37">
        <f t="shared" si="0"/>
        <v>327.7</v>
      </c>
      <c r="G195" s="38">
        <f t="shared" si="1"/>
        <v>2</v>
      </c>
      <c r="H195" s="43" t="s">
        <v>42</v>
      </c>
      <c r="I195" s="11">
        <v>1</v>
      </c>
      <c r="J195" s="31">
        <f t="shared" si="2"/>
        <v>6.8027210884353737E-4</v>
      </c>
      <c r="K195" s="32">
        <f t="shared" si="3"/>
        <v>0.2229251700680272</v>
      </c>
      <c r="L195" s="3"/>
      <c r="M195" s="1"/>
      <c r="N195" s="1"/>
      <c r="O195" s="1"/>
      <c r="P195" s="1"/>
      <c r="Q195" s="1"/>
      <c r="R195" s="1"/>
      <c r="S195" s="1"/>
      <c r="T195" s="1"/>
      <c r="U195" s="1"/>
      <c r="V195" s="1"/>
      <c r="W195" s="1"/>
      <c r="X195" s="1"/>
    </row>
    <row r="196" spans="1:24" ht="13">
      <c r="A196" s="48" t="s">
        <v>380</v>
      </c>
      <c r="B196" s="45" t="s">
        <v>381</v>
      </c>
      <c r="C196" s="6" t="s">
        <v>41</v>
      </c>
      <c r="D196" s="42">
        <v>327.7</v>
      </c>
      <c r="E196" s="41">
        <v>0</v>
      </c>
      <c r="F196" s="37">
        <f t="shared" si="0"/>
        <v>327.7</v>
      </c>
      <c r="G196" s="38">
        <f t="shared" si="1"/>
        <v>2</v>
      </c>
      <c r="H196" s="43" t="s">
        <v>42</v>
      </c>
      <c r="I196" s="11">
        <v>1</v>
      </c>
      <c r="J196" s="31">
        <f t="shared" si="2"/>
        <v>6.8027210884353737E-4</v>
      </c>
      <c r="K196" s="32">
        <f t="shared" si="3"/>
        <v>0.2229251700680272</v>
      </c>
      <c r="L196" s="3"/>
      <c r="M196" s="1"/>
      <c r="N196" s="1"/>
      <c r="O196" s="1"/>
      <c r="P196" s="1"/>
      <c r="Q196" s="1"/>
      <c r="R196" s="1"/>
      <c r="S196" s="1"/>
      <c r="T196" s="1"/>
      <c r="U196" s="1"/>
      <c r="V196" s="1"/>
      <c r="W196" s="1"/>
      <c r="X196" s="1"/>
    </row>
    <row r="197" spans="1:24" ht="13">
      <c r="A197" s="44" t="s">
        <v>382</v>
      </c>
      <c r="B197" s="45" t="s">
        <v>383</v>
      </c>
      <c r="C197" s="6" t="s">
        <v>384</v>
      </c>
      <c r="D197" s="42">
        <v>351.4</v>
      </c>
      <c r="E197" s="41">
        <v>0</v>
      </c>
      <c r="F197" s="37">
        <f t="shared" si="0"/>
        <v>351.4</v>
      </c>
      <c r="G197" s="38">
        <f t="shared" si="1"/>
        <v>2</v>
      </c>
      <c r="H197" s="43" t="s">
        <v>42</v>
      </c>
      <c r="I197" s="11">
        <v>1</v>
      </c>
      <c r="J197" s="31">
        <f t="shared" si="2"/>
        <v>6.8027210884353737E-4</v>
      </c>
      <c r="K197" s="32">
        <f t="shared" si="3"/>
        <v>0.23904761904761901</v>
      </c>
      <c r="L197" s="3"/>
      <c r="M197" s="1"/>
      <c r="N197" s="1"/>
      <c r="O197" s="1"/>
      <c r="P197" s="1"/>
      <c r="Q197" s="1"/>
      <c r="R197" s="1"/>
      <c r="S197" s="1"/>
      <c r="T197" s="1"/>
      <c r="U197" s="1"/>
      <c r="V197" s="1"/>
      <c r="W197" s="1"/>
      <c r="X197" s="1"/>
    </row>
    <row r="198" spans="1:24" ht="13">
      <c r="A198" s="44" t="s">
        <v>385</v>
      </c>
      <c r="B198" s="45" t="s">
        <v>386</v>
      </c>
      <c r="C198" s="6" t="s">
        <v>387</v>
      </c>
      <c r="D198" s="42">
        <v>397.6</v>
      </c>
      <c r="E198" s="41">
        <v>0</v>
      </c>
      <c r="F198" s="37">
        <f t="shared" si="0"/>
        <v>397.6</v>
      </c>
      <c r="G198" s="38">
        <f t="shared" si="1"/>
        <v>2</v>
      </c>
      <c r="H198" s="43" t="s">
        <v>42</v>
      </c>
      <c r="I198" s="11">
        <v>1</v>
      </c>
      <c r="J198" s="31">
        <f t="shared" si="2"/>
        <v>6.8027210884353737E-4</v>
      </c>
      <c r="K198" s="32">
        <f t="shared" si="3"/>
        <v>0.27047619047619048</v>
      </c>
      <c r="L198" s="3"/>
      <c r="M198" s="1"/>
      <c r="N198" s="1"/>
      <c r="O198" s="1"/>
      <c r="P198" s="1"/>
      <c r="Q198" s="1"/>
      <c r="R198" s="1"/>
      <c r="S198" s="1"/>
      <c r="T198" s="1"/>
      <c r="U198" s="1"/>
      <c r="V198" s="1"/>
      <c r="W198" s="1"/>
      <c r="X198" s="1"/>
    </row>
    <row r="199" spans="1:24" ht="13">
      <c r="A199" s="33" t="s">
        <v>388</v>
      </c>
      <c r="B199" s="34" t="s">
        <v>389</v>
      </c>
      <c r="C199" s="6" t="s">
        <v>390</v>
      </c>
      <c r="D199" s="42">
        <v>721.3</v>
      </c>
      <c r="E199" s="41">
        <v>0</v>
      </c>
      <c r="F199" s="37">
        <f t="shared" si="0"/>
        <v>721.3</v>
      </c>
      <c r="G199" s="38">
        <f t="shared" si="1"/>
        <v>3</v>
      </c>
      <c r="H199" s="43" t="s">
        <v>42</v>
      </c>
      <c r="I199" s="11">
        <v>1</v>
      </c>
      <c r="J199" s="31">
        <f t="shared" si="2"/>
        <v>6.8027210884353737E-4</v>
      </c>
      <c r="K199" s="32">
        <f t="shared" si="3"/>
        <v>0.49068027210884346</v>
      </c>
      <c r="L199" s="3"/>
      <c r="M199" s="51"/>
      <c r="N199" s="1"/>
      <c r="O199" s="1"/>
      <c r="P199" s="1"/>
      <c r="Q199" s="1"/>
      <c r="R199" s="1"/>
      <c r="S199" s="1"/>
      <c r="T199" s="1"/>
      <c r="U199" s="1"/>
      <c r="V199" s="1"/>
      <c r="W199" s="1"/>
      <c r="X199" s="1"/>
    </row>
    <row r="200" spans="1:24" ht="13">
      <c r="A200" s="44" t="s">
        <v>391</v>
      </c>
      <c r="B200" s="45" t="s">
        <v>392</v>
      </c>
      <c r="C200" s="6" t="s">
        <v>393</v>
      </c>
      <c r="D200" s="42">
        <v>352.3</v>
      </c>
      <c r="E200" s="41">
        <v>0</v>
      </c>
      <c r="F200" s="37">
        <f t="shared" si="0"/>
        <v>352.3</v>
      </c>
      <c r="G200" s="38">
        <f t="shared" si="1"/>
        <v>2</v>
      </c>
      <c r="H200" s="43" t="s">
        <v>42</v>
      </c>
      <c r="I200" s="11">
        <v>1</v>
      </c>
      <c r="J200" s="31">
        <f t="shared" si="2"/>
        <v>6.8027210884353737E-4</v>
      </c>
      <c r="K200" s="32">
        <f t="shared" si="3"/>
        <v>0.23965986394557823</v>
      </c>
      <c r="L200" s="3"/>
      <c r="M200" s="51"/>
      <c r="N200" s="1"/>
      <c r="O200" s="1"/>
      <c r="P200" s="1"/>
      <c r="Q200" s="1"/>
      <c r="R200" s="1"/>
      <c r="S200" s="1"/>
      <c r="T200" s="1"/>
      <c r="U200" s="1"/>
      <c r="V200" s="1"/>
      <c r="W200" s="1"/>
      <c r="X200" s="1"/>
    </row>
    <row r="201" spans="1:24" ht="13">
      <c r="A201" s="44" t="s">
        <v>355</v>
      </c>
      <c r="B201" s="45" t="s">
        <v>356</v>
      </c>
      <c r="C201" s="6" t="s">
        <v>394</v>
      </c>
      <c r="D201" s="42">
        <v>114.1</v>
      </c>
      <c r="E201" s="41">
        <v>0</v>
      </c>
      <c r="F201" s="37">
        <f t="shared" si="0"/>
        <v>114.1</v>
      </c>
      <c r="G201" s="38">
        <f t="shared" si="1"/>
        <v>1</v>
      </c>
      <c r="H201" s="43" t="s">
        <v>42</v>
      </c>
      <c r="I201" s="11">
        <v>1</v>
      </c>
      <c r="J201" s="31">
        <f t="shared" si="2"/>
        <v>6.8027210884353737E-4</v>
      </c>
      <c r="K201" s="32">
        <f t="shared" si="3"/>
        <v>7.7619047619047615E-2</v>
      </c>
      <c r="L201" s="3"/>
      <c r="M201" s="1"/>
      <c r="N201" s="1"/>
      <c r="O201" s="1"/>
      <c r="P201" s="1"/>
      <c r="Q201" s="1"/>
      <c r="R201" s="1"/>
      <c r="S201" s="1"/>
      <c r="T201" s="1"/>
      <c r="U201" s="1"/>
      <c r="V201" s="1"/>
      <c r="W201" s="1"/>
      <c r="X201" s="1"/>
    </row>
    <row r="202" spans="1:24" ht="13">
      <c r="A202" s="46" t="s">
        <v>395</v>
      </c>
      <c r="B202" s="45" t="s">
        <v>85</v>
      </c>
      <c r="C202" s="6" t="s">
        <v>86</v>
      </c>
      <c r="D202" s="42">
        <v>246.9</v>
      </c>
      <c r="E202" s="41">
        <v>0</v>
      </c>
      <c r="F202" s="37">
        <f t="shared" si="0"/>
        <v>246.9</v>
      </c>
      <c r="G202" s="38">
        <f t="shared" si="1"/>
        <v>1</v>
      </c>
      <c r="H202" s="43" t="s">
        <v>42</v>
      </c>
      <c r="I202" s="11">
        <v>1</v>
      </c>
      <c r="J202" s="31">
        <f t="shared" si="2"/>
        <v>6.8027210884353737E-4</v>
      </c>
      <c r="K202" s="32">
        <f t="shared" si="3"/>
        <v>0.16795918367346938</v>
      </c>
      <c r="L202" s="3"/>
      <c r="M202" s="1"/>
      <c r="N202" s="1"/>
      <c r="O202" s="1"/>
      <c r="P202" s="1"/>
      <c r="Q202" s="1"/>
      <c r="R202" s="1"/>
      <c r="S202" s="1"/>
      <c r="T202" s="1"/>
      <c r="U202" s="1"/>
      <c r="V202" s="1"/>
      <c r="W202" s="1"/>
      <c r="X202" s="1"/>
    </row>
    <row r="203" spans="1:24" ht="13">
      <c r="A203" s="40" t="s">
        <v>396</v>
      </c>
      <c r="B203" s="34" t="s">
        <v>131</v>
      </c>
      <c r="C203" s="6" t="s">
        <v>132</v>
      </c>
      <c r="D203" s="42">
        <v>171.2</v>
      </c>
      <c r="E203" s="41">
        <v>0</v>
      </c>
      <c r="F203" s="37">
        <f t="shared" si="0"/>
        <v>171.2</v>
      </c>
      <c r="G203" s="38">
        <f t="shared" si="1"/>
        <v>1</v>
      </c>
      <c r="H203" s="43" t="s">
        <v>42</v>
      </c>
      <c r="I203" s="11">
        <v>1</v>
      </c>
      <c r="J203" s="31">
        <f t="shared" si="2"/>
        <v>6.8027210884353737E-4</v>
      </c>
      <c r="K203" s="32">
        <f t="shared" si="3"/>
        <v>0.11646258503401359</v>
      </c>
      <c r="L203" s="3"/>
      <c r="M203" s="51"/>
      <c r="N203" s="1"/>
      <c r="O203" s="1"/>
      <c r="P203" s="1"/>
      <c r="Q203" s="1"/>
      <c r="R203" s="1"/>
      <c r="S203" s="1"/>
      <c r="T203" s="1"/>
      <c r="U203" s="1"/>
      <c r="V203" s="1"/>
      <c r="W203" s="1"/>
      <c r="X203" s="1"/>
    </row>
    <row r="204" spans="1:24" ht="13">
      <c r="A204" s="44" t="s">
        <v>397</v>
      </c>
      <c r="B204" s="34" t="s">
        <v>131</v>
      </c>
      <c r="C204" s="6" t="s">
        <v>132</v>
      </c>
      <c r="D204" s="42">
        <v>171.2</v>
      </c>
      <c r="E204" s="41">
        <v>0</v>
      </c>
      <c r="F204" s="37">
        <f t="shared" si="0"/>
        <v>171.2</v>
      </c>
      <c r="G204" s="38">
        <f t="shared" si="1"/>
        <v>1</v>
      </c>
      <c r="H204" s="43" t="s">
        <v>42</v>
      </c>
      <c r="I204" s="11">
        <v>1</v>
      </c>
      <c r="J204" s="31">
        <f t="shared" si="2"/>
        <v>6.8027210884353737E-4</v>
      </c>
      <c r="K204" s="32">
        <f t="shared" si="3"/>
        <v>0.11646258503401359</v>
      </c>
      <c r="L204" s="3"/>
      <c r="M204" s="1"/>
      <c r="N204" s="1"/>
      <c r="O204" s="1"/>
      <c r="P204" s="1"/>
      <c r="Q204" s="1"/>
      <c r="R204" s="1"/>
      <c r="S204" s="1"/>
      <c r="T204" s="1"/>
      <c r="U204" s="1"/>
      <c r="V204" s="1"/>
      <c r="W204" s="1"/>
      <c r="X204" s="1"/>
    </row>
    <row r="205" spans="1:24" ht="13">
      <c r="A205" s="44" t="s">
        <v>398</v>
      </c>
      <c r="B205" s="45" t="s">
        <v>399</v>
      </c>
      <c r="C205" s="6" t="s">
        <v>132</v>
      </c>
      <c r="D205" s="42">
        <v>171.2</v>
      </c>
      <c r="E205" s="41">
        <v>0</v>
      </c>
      <c r="F205" s="37">
        <f t="shared" si="0"/>
        <v>171.2</v>
      </c>
      <c r="G205" s="38">
        <f t="shared" si="1"/>
        <v>1</v>
      </c>
      <c r="H205" s="43" t="s">
        <v>42</v>
      </c>
      <c r="I205" s="11">
        <v>1</v>
      </c>
      <c r="J205" s="31">
        <f t="shared" si="2"/>
        <v>6.8027210884353737E-4</v>
      </c>
      <c r="K205" s="32">
        <f t="shared" si="3"/>
        <v>0.11646258503401359</v>
      </c>
      <c r="L205" s="3"/>
      <c r="M205" s="1"/>
      <c r="N205" s="1"/>
      <c r="O205" s="1"/>
      <c r="P205" s="1"/>
      <c r="Q205" s="1"/>
      <c r="R205" s="1"/>
      <c r="S205" s="1"/>
      <c r="T205" s="1"/>
      <c r="U205" s="1"/>
      <c r="V205" s="1"/>
      <c r="W205" s="1"/>
      <c r="X205" s="1"/>
    </row>
    <row r="206" spans="1:24" ht="13">
      <c r="A206" s="44" t="s">
        <v>400</v>
      </c>
      <c r="B206" s="34" t="s">
        <v>131</v>
      </c>
      <c r="C206" s="6" t="s">
        <v>132</v>
      </c>
      <c r="D206" s="42">
        <v>171.2</v>
      </c>
      <c r="E206" s="41">
        <v>0</v>
      </c>
      <c r="F206" s="37">
        <f t="shared" si="0"/>
        <v>171.2</v>
      </c>
      <c r="G206" s="38">
        <f t="shared" si="1"/>
        <v>1</v>
      </c>
      <c r="H206" s="43" t="s">
        <v>42</v>
      </c>
      <c r="I206" s="11">
        <v>1</v>
      </c>
      <c r="J206" s="31">
        <f t="shared" si="2"/>
        <v>6.8027210884353737E-4</v>
      </c>
      <c r="K206" s="32">
        <f t="shared" si="3"/>
        <v>0.11646258503401359</v>
      </c>
      <c r="L206" s="3"/>
      <c r="M206" s="1"/>
      <c r="N206" s="1"/>
      <c r="O206" s="1"/>
      <c r="P206" s="1"/>
      <c r="Q206" s="1"/>
      <c r="R206" s="1"/>
      <c r="S206" s="1"/>
      <c r="T206" s="1"/>
      <c r="U206" s="1"/>
      <c r="V206" s="1"/>
      <c r="W206" s="1"/>
      <c r="X206" s="1"/>
    </row>
    <row r="207" spans="1:24" ht="13">
      <c r="A207" s="44" t="s">
        <v>401</v>
      </c>
      <c r="B207" s="34" t="s">
        <v>131</v>
      </c>
      <c r="C207" s="6" t="s">
        <v>132</v>
      </c>
      <c r="D207" s="42">
        <v>171.2</v>
      </c>
      <c r="E207" s="41">
        <v>0</v>
      </c>
      <c r="F207" s="37">
        <f t="shared" si="0"/>
        <v>171.2</v>
      </c>
      <c r="G207" s="38">
        <f t="shared" si="1"/>
        <v>1</v>
      </c>
      <c r="H207" s="43" t="s">
        <v>42</v>
      </c>
      <c r="I207" s="11">
        <v>1</v>
      </c>
      <c r="J207" s="31">
        <f t="shared" si="2"/>
        <v>6.8027210884353737E-4</v>
      </c>
      <c r="K207" s="32">
        <f t="shared" si="3"/>
        <v>0.11646258503401359</v>
      </c>
      <c r="L207" s="3"/>
      <c r="M207" s="1"/>
      <c r="N207" s="1"/>
      <c r="O207" s="1"/>
      <c r="P207" s="1"/>
      <c r="Q207" s="1"/>
      <c r="R207" s="1"/>
      <c r="S207" s="1"/>
      <c r="T207" s="1"/>
      <c r="U207" s="1"/>
      <c r="V207" s="1"/>
      <c r="W207" s="1"/>
      <c r="X207" s="1"/>
    </row>
    <row r="208" spans="1:24" ht="13">
      <c r="A208" s="49" t="s">
        <v>402</v>
      </c>
      <c r="B208" s="34" t="s">
        <v>131</v>
      </c>
      <c r="C208" s="6" t="s">
        <v>132</v>
      </c>
      <c r="D208" s="42">
        <v>171.2</v>
      </c>
      <c r="E208" s="41">
        <v>0</v>
      </c>
      <c r="F208" s="37">
        <f t="shared" si="0"/>
        <v>171.2</v>
      </c>
      <c r="G208" s="38">
        <f t="shared" si="1"/>
        <v>1</v>
      </c>
      <c r="H208" s="43" t="s">
        <v>42</v>
      </c>
      <c r="I208" s="11">
        <v>1</v>
      </c>
      <c r="J208" s="31">
        <f t="shared" si="2"/>
        <v>6.8027210884353737E-4</v>
      </c>
      <c r="K208" s="32">
        <f t="shared" si="3"/>
        <v>0.11646258503401359</v>
      </c>
      <c r="L208" s="3"/>
      <c r="M208" s="1"/>
      <c r="N208" s="1"/>
      <c r="O208" s="1"/>
      <c r="P208" s="1"/>
      <c r="Q208" s="1"/>
      <c r="R208" s="1"/>
      <c r="S208" s="1"/>
      <c r="T208" s="1"/>
      <c r="U208" s="1"/>
      <c r="V208" s="1"/>
      <c r="W208" s="1"/>
      <c r="X208" s="1"/>
    </row>
    <row r="209" spans="1:24" ht="13">
      <c r="A209" s="49" t="s">
        <v>403</v>
      </c>
      <c r="B209" s="34" t="s">
        <v>131</v>
      </c>
      <c r="C209" s="6" t="s">
        <v>132</v>
      </c>
      <c r="D209" s="42">
        <v>171.2</v>
      </c>
      <c r="E209" s="41">
        <v>0</v>
      </c>
      <c r="F209" s="37">
        <f t="shared" si="0"/>
        <v>171.2</v>
      </c>
      <c r="G209" s="38">
        <f t="shared" si="1"/>
        <v>1</v>
      </c>
      <c r="H209" s="43" t="s">
        <v>42</v>
      </c>
      <c r="I209" s="11">
        <v>1</v>
      </c>
      <c r="J209" s="31">
        <f t="shared" si="2"/>
        <v>6.8027210884353737E-4</v>
      </c>
      <c r="K209" s="32">
        <f t="shared" si="3"/>
        <v>0.11646258503401359</v>
      </c>
      <c r="L209" s="3"/>
      <c r="M209" s="1"/>
      <c r="N209" s="1"/>
      <c r="O209" s="1"/>
      <c r="P209" s="1"/>
      <c r="Q209" s="1"/>
      <c r="R209" s="1"/>
      <c r="S209" s="1"/>
      <c r="T209" s="1"/>
      <c r="U209" s="1"/>
      <c r="V209" s="1"/>
      <c r="W209" s="1"/>
      <c r="X209" s="1"/>
    </row>
    <row r="210" spans="1:24" ht="13">
      <c r="A210" s="44" t="s">
        <v>404</v>
      </c>
      <c r="B210" s="45" t="s">
        <v>405</v>
      </c>
      <c r="C210" s="6" t="s">
        <v>132</v>
      </c>
      <c r="D210" s="42">
        <v>171.2</v>
      </c>
      <c r="E210" s="41">
        <v>0</v>
      </c>
      <c r="F210" s="37">
        <f t="shared" si="0"/>
        <v>171.2</v>
      </c>
      <c r="G210" s="38">
        <f t="shared" si="1"/>
        <v>1</v>
      </c>
      <c r="H210" s="43" t="s">
        <v>42</v>
      </c>
      <c r="I210" s="11">
        <v>1</v>
      </c>
      <c r="J210" s="31">
        <f t="shared" si="2"/>
        <v>6.8027210884353737E-4</v>
      </c>
      <c r="K210" s="32">
        <f t="shared" si="3"/>
        <v>0.11646258503401359</v>
      </c>
      <c r="L210" s="3"/>
      <c r="M210" s="51"/>
      <c r="N210" s="1"/>
      <c r="O210" s="1"/>
      <c r="P210" s="1"/>
      <c r="Q210" s="1"/>
      <c r="R210" s="1"/>
      <c r="S210" s="1"/>
      <c r="T210" s="1"/>
      <c r="U210" s="1"/>
      <c r="V210" s="1"/>
      <c r="W210" s="1"/>
      <c r="X210" s="1"/>
    </row>
    <row r="211" spans="1:24" ht="13">
      <c r="A211" s="44" t="s">
        <v>406</v>
      </c>
      <c r="B211" s="45" t="s">
        <v>407</v>
      </c>
      <c r="C211" s="6" t="s">
        <v>214</v>
      </c>
      <c r="D211" s="42">
        <v>343.1</v>
      </c>
      <c r="E211" s="41">
        <v>0</v>
      </c>
      <c r="F211" s="37">
        <f t="shared" si="0"/>
        <v>343.1</v>
      </c>
      <c r="G211" s="38">
        <f t="shared" si="1"/>
        <v>2</v>
      </c>
      <c r="H211" s="43" t="s">
        <v>42</v>
      </c>
      <c r="I211" s="11">
        <v>1</v>
      </c>
      <c r="J211" s="31">
        <f t="shared" si="2"/>
        <v>6.8027210884353737E-4</v>
      </c>
      <c r="K211" s="32">
        <f t="shared" si="3"/>
        <v>0.23340136054421767</v>
      </c>
      <c r="L211" s="3"/>
      <c r="M211" s="1"/>
      <c r="N211" s="1"/>
      <c r="O211" s="1"/>
      <c r="P211" s="1"/>
      <c r="Q211" s="1"/>
      <c r="R211" s="1"/>
      <c r="S211" s="1"/>
      <c r="T211" s="1"/>
      <c r="U211" s="1"/>
      <c r="V211" s="1"/>
      <c r="W211" s="1"/>
      <c r="X211" s="1"/>
    </row>
    <row r="212" spans="1:24" ht="13">
      <c r="A212" s="33" t="s">
        <v>408</v>
      </c>
      <c r="B212" s="34" t="s">
        <v>409</v>
      </c>
      <c r="C212" s="6" t="s">
        <v>214</v>
      </c>
      <c r="D212" s="42">
        <v>343.1</v>
      </c>
      <c r="E212" s="41">
        <v>0</v>
      </c>
      <c r="F212" s="37">
        <f t="shared" si="0"/>
        <v>343.1</v>
      </c>
      <c r="G212" s="38">
        <f t="shared" si="1"/>
        <v>2</v>
      </c>
      <c r="H212" s="43" t="s">
        <v>42</v>
      </c>
      <c r="I212" s="11">
        <v>1</v>
      </c>
      <c r="J212" s="31">
        <f t="shared" si="2"/>
        <v>6.8027210884353737E-4</v>
      </c>
      <c r="K212" s="32">
        <f t="shared" si="3"/>
        <v>0.23340136054421767</v>
      </c>
      <c r="L212" s="3"/>
      <c r="M212" s="1"/>
      <c r="N212" s="1"/>
      <c r="O212" s="1"/>
      <c r="P212" s="1"/>
      <c r="Q212" s="1"/>
      <c r="R212" s="1"/>
      <c r="S212" s="1"/>
      <c r="T212" s="1"/>
      <c r="U212" s="1"/>
      <c r="V212" s="1"/>
      <c r="W212" s="1"/>
      <c r="X212" s="1"/>
    </row>
    <row r="213" spans="1:24" ht="13">
      <c r="A213" s="46" t="s">
        <v>410</v>
      </c>
      <c r="B213" s="34" t="s">
        <v>411</v>
      </c>
      <c r="C213" s="6" t="s">
        <v>105</v>
      </c>
      <c r="D213" s="42">
        <v>413.4</v>
      </c>
      <c r="E213" s="41">
        <v>0</v>
      </c>
      <c r="F213" s="37">
        <f t="shared" si="0"/>
        <v>413.4</v>
      </c>
      <c r="G213" s="38">
        <f t="shared" si="1"/>
        <v>2</v>
      </c>
      <c r="H213" s="43" t="s">
        <v>42</v>
      </c>
      <c r="I213" s="11">
        <v>1</v>
      </c>
      <c r="J213" s="31">
        <f t="shared" si="2"/>
        <v>6.8027210884353737E-4</v>
      </c>
      <c r="K213" s="32">
        <f t="shared" si="3"/>
        <v>0.28122448979591835</v>
      </c>
      <c r="L213" s="3"/>
      <c r="M213" s="51"/>
      <c r="N213" s="1"/>
      <c r="O213" s="1"/>
      <c r="P213" s="1"/>
      <c r="Q213" s="1"/>
      <c r="R213" s="1"/>
      <c r="S213" s="1"/>
      <c r="T213" s="1"/>
      <c r="U213" s="1"/>
      <c r="V213" s="1"/>
      <c r="W213" s="1"/>
      <c r="X213" s="1"/>
    </row>
    <row r="214" spans="1:24" ht="13">
      <c r="A214" s="52" t="s">
        <v>412</v>
      </c>
      <c r="B214" s="45" t="s">
        <v>104</v>
      </c>
      <c r="C214" s="6" t="s">
        <v>105</v>
      </c>
      <c r="D214" s="42">
        <v>413.4</v>
      </c>
      <c r="E214" s="41">
        <v>0</v>
      </c>
      <c r="F214" s="37">
        <f t="shared" si="0"/>
        <v>413.4</v>
      </c>
      <c r="G214" s="38">
        <f t="shared" si="1"/>
        <v>2</v>
      </c>
      <c r="H214" s="43" t="s">
        <v>42</v>
      </c>
      <c r="I214" s="11">
        <v>1</v>
      </c>
      <c r="J214" s="31">
        <f t="shared" si="2"/>
        <v>6.8027210884353737E-4</v>
      </c>
      <c r="K214" s="32">
        <f t="shared" si="3"/>
        <v>0.28122448979591835</v>
      </c>
      <c r="L214" s="3"/>
      <c r="M214" s="1"/>
      <c r="N214" s="1"/>
      <c r="O214" s="1"/>
      <c r="P214" s="1"/>
      <c r="Q214" s="1"/>
      <c r="R214" s="1"/>
      <c r="S214" s="1"/>
      <c r="T214" s="1"/>
      <c r="U214" s="1"/>
      <c r="V214" s="1"/>
      <c r="W214" s="1"/>
      <c r="X214" s="1"/>
    </row>
    <row r="215" spans="1:24" ht="13">
      <c r="A215" s="44" t="s">
        <v>413</v>
      </c>
      <c r="B215" s="34" t="s">
        <v>111</v>
      </c>
      <c r="C215" s="6" t="s">
        <v>112</v>
      </c>
      <c r="D215" s="42">
        <v>287.8</v>
      </c>
      <c r="E215" s="41">
        <v>0</v>
      </c>
      <c r="F215" s="37">
        <f t="shared" si="0"/>
        <v>287.8</v>
      </c>
      <c r="G215" s="38">
        <f t="shared" si="1"/>
        <v>2</v>
      </c>
      <c r="H215" s="43" t="s">
        <v>42</v>
      </c>
      <c r="I215" s="11">
        <v>1</v>
      </c>
      <c r="J215" s="31">
        <f t="shared" si="2"/>
        <v>6.8027210884353737E-4</v>
      </c>
      <c r="K215" s="32">
        <f t="shared" si="3"/>
        <v>0.19578231292517007</v>
      </c>
      <c r="L215" s="3"/>
      <c r="M215" s="1"/>
      <c r="N215" s="1"/>
      <c r="O215" s="1"/>
      <c r="P215" s="1"/>
      <c r="Q215" s="1"/>
      <c r="R215" s="1"/>
      <c r="S215" s="1"/>
      <c r="T215" s="1"/>
      <c r="U215" s="1"/>
      <c r="V215" s="1"/>
      <c r="W215" s="1"/>
      <c r="X215" s="1"/>
    </row>
    <row r="216" spans="1:24" ht="13">
      <c r="A216" s="46" t="s">
        <v>414</v>
      </c>
      <c r="B216" s="34" t="s">
        <v>111</v>
      </c>
      <c r="C216" s="6" t="s">
        <v>112</v>
      </c>
      <c r="D216" s="42">
        <v>287.8</v>
      </c>
      <c r="E216" s="41">
        <v>0</v>
      </c>
      <c r="F216" s="37">
        <f t="shared" si="0"/>
        <v>287.8</v>
      </c>
      <c r="G216" s="38">
        <f t="shared" si="1"/>
        <v>2</v>
      </c>
      <c r="H216" s="43" t="s">
        <v>42</v>
      </c>
      <c r="I216" s="11">
        <v>1</v>
      </c>
      <c r="J216" s="31">
        <f t="shared" si="2"/>
        <v>6.8027210884353737E-4</v>
      </c>
      <c r="K216" s="32">
        <f t="shared" si="3"/>
        <v>0.19578231292517007</v>
      </c>
      <c r="L216" s="3"/>
      <c r="M216" s="1"/>
      <c r="N216" s="1"/>
      <c r="O216" s="1"/>
      <c r="P216" s="1"/>
      <c r="Q216" s="1"/>
      <c r="R216" s="1"/>
      <c r="S216" s="1"/>
      <c r="T216" s="1"/>
      <c r="U216" s="1"/>
      <c r="V216" s="1"/>
      <c r="W216" s="1"/>
      <c r="X216" s="1"/>
    </row>
    <row r="217" spans="1:24" ht="13">
      <c r="A217" s="44" t="s">
        <v>415</v>
      </c>
      <c r="B217" s="45" t="s">
        <v>416</v>
      </c>
      <c r="C217" s="6" t="s">
        <v>417</v>
      </c>
      <c r="D217" s="42">
        <v>135.1</v>
      </c>
      <c r="E217" s="41">
        <v>0</v>
      </c>
      <c r="F217" s="37">
        <f t="shared" si="0"/>
        <v>135.1</v>
      </c>
      <c r="G217" s="38">
        <f t="shared" si="1"/>
        <v>1</v>
      </c>
      <c r="H217" s="43" t="s">
        <v>42</v>
      </c>
      <c r="I217" s="11">
        <v>1</v>
      </c>
      <c r="J217" s="31">
        <f t="shared" si="2"/>
        <v>6.8027210884353737E-4</v>
      </c>
      <c r="K217" s="32">
        <f t="shared" si="3"/>
        <v>9.1904761904761892E-2</v>
      </c>
      <c r="L217" s="3"/>
      <c r="M217" s="51"/>
      <c r="N217" s="1"/>
      <c r="O217" s="1"/>
      <c r="P217" s="1"/>
      <c r="Q217" s="1"/>
      <c r="R217" s="1"/>
      <c r="S217" s="1"/>
      <c r="T217" s="1"/>
      <c r="U217" s="1"/>
      <c r="V217" s="1"/>
      <c r="W217" s="1"/>
      <c r="X217" s="1"/>
    </row>
    <row r="218" spans="1:24" ht="13">
      <c r="A218" s="53" t="s">
        <v>418</v>
      </c>
      <c r="B218" s="45" t="s">
        <v>419</v>
      </c>
      <c r="C218" s="6" t="s">
        <v>417</v>
      </c>
      <c r="D218" s="42">
        <v>135.1</v>
      </c>
      <c r="E218" s="41">
        <v>0</v>
      </c>
      <c r="F218" s="37">
        <f t="shared" si="0"/>
        <v>135.1</v>
      </c>
      <c r="G218" s="38">
        <f t="shared" si="1"/>
        <v>1</v>
      </c>
      <c r="H218" s="43" t="s">
        <v>42</v>
      </c>
      <c r="I218" s="11">
        <v>1</v>
      </c>
      <c r="J218" s="31">
        <f t="shared" si="2"/>
        <v>6.8027210884353737E-4</v>
      </c>
      <c r="K218" s="32">
        <f t="shared" si="3"/>
        <v>9.1904761904761892E-2</v>
      </c>
      <c r="L218" s="3"/>
      <c r="M218" s="1"/>
      <c r="N218" s="1"/>
      <c r="O218" s="1"/>
      <c r="P218" s="1"/>
      <c r="Q218" s="1"/>
      <c r="R218" s="1"/>
      <c r="S218" s="1"/>
      <c r="T218" s="1"/>
      <c r="U218" s="1"/>
      <c r="V218" s="1"/>
      <c r="W218" s="1"/>
      <c r="X218" s="1"/>
    </row>
    <row r="219" spans="1:24" ht="13">
      <c r="A219" s="54" t="s">
        <v>420</v>
      </c>
      <c r="B219" s="55" t="s">
        <v>421</v>
      </c>
      <c r="C219" s="7" t="s">
        <v>422</v>
      </c>
      <c r="D219" s="56">
        <v>624</v>
      </c>
      <c r="E219" s="57">
        <v>0</v>
      </c>
      <c r="F219" s="58">
        <f t="shared" si="0"/>
        <v>624</v>
      </c>
      <c r="G219" s="59">
        <f t="shared" si="1"/>
        <v>3</v>
      </c>
      <c r="H219" s="60" t="s">
        <v>423</v>
      </c>
      <c r="I219" s="61">
        <v>1</v>
      </c>
      <c r="J219" s="62">
        <f t="shared" si="2"/>
        <v>6.8027210884353737E-4</v>
      </c>
      <c r="K219" s="63">
        <f t="shared" si="3"/>
        <v>0.42448979591836733</v>
      </c>
      <c r="L219" s="3"/>
      <c r="M219" s="1"/>
      <c r="N219" s="1"/>
      <c r="O219" s="1"/>
      <c r="P219" s="1"/>
      <c r="Q219" s="1"/>
      <c r="R219" s="1"/>
      <c r="S219" s="1"/>
      <c r="T219" s="1"/>
      <c r="U219" s="1"/>
      <c r="V219" s="1"/>
      <c r="W219" s="1"/>
      <c r="X219" s="1"/>
    </row>
    <row r="220" spans="1:24" ht="13">
      <c r="A220" s="8"/>
      <c r="B220" s="8"/>
      <c r="C220" s="8"/>
      <c r="D220" s="8"/>
      <c r="E220" s="8"/>
      <c r="F220" s="8"/>
      <c r="G220" s="8"/>
      <c r="H220" s="64" t="s">
        <v>424</v>
      </c>
      <c r="I220" s="65">
        <f>SUM(I2:I219)</f>
        <v>1470</v>
      </c>
      <c r="J220" s="66">
        <f t="shared" si="2"/>
        <v>1</v>
      </c>
      <c r="K220" s="67">
        <f>SUM(K2:K219)</f>
        <v>201.19993197278944</v>
      </c>
      <c r="L220" s="3"/>
      <c r="M220" s="1"/>
      <c r="N220" s="1"/>
      <c r="O220" s="1"/>
      <c r="P220" s="1"/>
      <c r="Q220" s="1"/>
      <c r="R220" s="1"/>
      <c r="S220" s="1"/>
      <c r="T220" s="1"/>
      <c r="U220" s="1"/>
      <c r="V220" s="1"/>
      <c r="W220" s="1"/>
      <c r="X220" s="1"/>
    </row>
    <row r="221" spans="1:24" ht="13">
      <c r="A221" s="8"/>
      <c r="B221" s="8"/>
      <c r="C221" s="8"/>
      <c r="D221" s="68"/>
      <c r="E221" s="4"/>
      <c r="F221" s="4"/>
      <c r="G221" s="4"/>
      <c r="H221" s="69"/>
      <c r="I221" s="8"/>
      <c r="J221" s="8"/>
      <c r="K221" s="8"/>
      <c r="L221" s="3"/>
      <c r="M221" s="1"/>
      <c r="N221" s="1"/>
      <c r="O221" s="1"/>
      <c r="P221" s="1"/>
      <c r="Q221" s="1"/>
      <c r="R221" s="1"/>
      <c r="S221" s="1"/>
      <c r="T221" s="1"/>
      <c r="U221" s="1"/>
      <c r="V221" s="1"/>
      <c r="W221" s="1"/>
      <c r="X221" s="1"/>
    </row>
    <row r="222" spans="1:24" ht="13">
      <c r="A222" s="1"/>
      <c r="B222" s="1"/>
      <c r="C222" s="1"/>
      <c r="D222" s="70" t="s">
        <v>425</v>
      </c>
      <c r="E222" s="2"/>
      <c r="F222" s="2"/>
      <c r="G222" s="2"/>
      <c r="H222" s="1"/>
      <c r="I222" s="8"/>
      <c r="J222" s="8"/>
      <c r="K222" s="8"/>
      <c r="L222" s="1"/>
      <c r="M222" s="1"/>
      <c r="N222" s="1"/>
      <c r="O222" s="1"/>
      <c r="P222" s="1"/>
      <c r="Q222" s="1"/>
      <c r="R222" s="1"/>
      <c r="S222" s="1"/>
      <c r="T222" s="1"/>
      <c r="U222" s="1"/>
      <c r="V222" s="1"/>
      <c r="W222" s="1"/>
      <c r="X222" s="1"/>
    </row>
    <row r="223" spans="1:24" ht="13">
      <c r="A223" s="1"/>
      <c r="B223" s="1"/>
      <c r="C223" s="71" t="s">
        <v>426</v>
      </c>
      <c r="D223" s="72">
        <f>AVERAGE(D2:D219)</f>
        <v>328.79541284403672</v>
      </c>
      <c r="E223" s="73"/>
      <c r="F223" s="74">
        <f>AVERAGE(F2:F219)</f>
        <v>327.05412844036698</v>
      </c>
      <c r="G223" s="75"/>
      <c r="H223" s="3"/>
      <c r="I223" s="1"/>
      <c r="J223" s="1"/>
      <c r="K223" s="1"/>
      <c r="L223" s="1"/>
      <c r="M223" s="1"/>
      <c r="N223" s="1"/>
      <c r="O223" s="1"/>
      <c r="P223" s="1"/>
      <c r="Q223" s="1"/>
      <c r="R223" s="1"/>
      <c r="S223" s="1"/>
      <c r="T223" s="1"/>
      <c r="U223" s="1"/>
      <c r="V223" s="1"/>
      <c r="W223" s="1"/>
      <c r="X223" s="1"/>
    </row>
    <row r="224" spans="1:24" ht="13">
      <c r="A224" s="1"/>
      <c r="B224" s="1"/>
      <c r="C224" s="71" t="s">
        <v>427</v>
      </c>
      <c r="D224" s="76">
        <f>MAX(D2:D219)*0.6777</f>
        <v>511.6635</v>
      </c>
      <c r="E224" s="77" t="s">
        <v>428</v>
      </c>
      <c r="F224" s="78">
        <f>MAX(F2:F219)*0.6777</f>
        <v>511.6635</v>
      </c>
      <c r="G224" s="79" t="s">
        <v>428</v>
      </c>
      <c r="H224" s="3"/>
      <c r="I224" s="1"/>
      <c r="J224" s="1"/>
      <c r="K224" s="1"/>
      <c r="L224" s="1"/>
      <c r="M224" s="1"/>
      <c r="N224" s="1"/>
      <c r="O224" s="1"/>
      <c r="P224" s="1"/>
      <c r="Q224" s="1"/>
      <c r="R224" s="1"/>
      <c r="S224" s="1"/>
      <c r="T224" s="1"/>
      <c r="U224" s="1"/>
      <c r="V224" s="1"/>
      <c r="W224" s="1"/>
      <c r="X224" s="1"/>
    </row>
    <row r="225" spans="1:24" ht="13">
      <c r="A225" s="1"/>
      <c r="B225" s="1"/>
      <c r="C225" s="71" t="s">
        <v>429</v>
      </c>
      <c r="D225" s="80" t="s">
        <v>430</v>
      </c>
      <c r="E225" s="77"/>
      <c r="F225" s="77" t="s">
        <v>430</v>
      </c>
      <c r="G225" s="79"/>
      <c r="H225" s="3"/>
      <c r="I225" s="1"/>
      <c r="J225" s="1"/>
      <c r="K225" s="1"/>
      <c r="L225" s="1"/>
      <c r="M225" s="1"/>
      <c r="N225" s="1"/>
      <c r="O225" s="1"/>
      <c r="P225" s="1"/>
      <c r="Q225" s="1"/>
      <c r="R225" s="1"/>
      <c r="S225" s="1"/>
      <c r="T225" s="1"/>
      <c r="U225" s="1"/>
      <c r="V225" s="1"/>
      <c r="W225" s="1"/>
      <c r="X225" s="1"/>
    </row>
    <row r="226" spans="1:24" ht="13">
      <c r="A226" s="1"/>
      <c r="B226" s="1"/>
      <c r="C226" s="71" t="s">
        <v>431</v>
      </c>
      <c r="D226" s="81">
        <f>MAX(D2:D219)*0.3333</f>
        <v>251.64149999999998</v>
      </c>
      <c r="E226" s="82" t="s">
        <v>432</v>
      </c>
      <c r="F226" s="83">
        <f>MAX(F2:F219)*0.3333</f>
        <v>251.64149999999998</v>
      </c>
      <c r="G226" s="84" t="s">
        <v>432</v>
      </c>
      <c r="H226" s="3"/>
      <c r="I226" s="1"/>
      <c r="J226" s="1"/>
      <c r="K226" s="1"/>
      <c r="L226" s="1"/>
      <c r="M226" s="1"/>
      <c r="N226" s="1"/>
      <c r="O226" s="1"/>
      <c r="P226" s="1"/>
      <c r="Q226" s="1"/>
      <c r="R226" s="1"/>
      <c r="S226" s="1"/>
      <c r="T226" s="1"/>
      <c r="U226" s="1"/>
      <c r="V226" s="1"/>
      <c r="W226" s="1"/>
      <c r="X226" s="1"/>
    </row>
    <row r="227" spans="1:24" ht="13">
      <c r="A227" s="1"/>
      <c r="B227" s="1"/>
      <c r="C227" s="1"/>
      <c r="D227" s="8"/>
      <c r="E227" s="8"/>
      <c r="F227" s="8"/>
      <c r="G227" s="8"/>
      <c r="H227" s="1"/>
      <c r="I227" s="1"/>
      <c r="J227" s="1"/>
      <c r="K227" s="1"/>
      <c r="L227" s="1"/>
      <c r="M227" s="1"/>
      <c r="N227" s="1"/>
      <c r="O227" s="1"/>
      <c r="P227" s="1"/>
      <c r="Q227" s="1"/>
      <c r="R227" s="1"/>
      <c r="S227" s="1"/>
      <c r="T227" s="1"/>
      <c r="U227" s="1"/>
      <c r="V227" s="1"/>
      <c r="W227" s="1"/>
      <c r="X227" s="1"/>
    </row>
    <row r="228" spans="1:24" ht="13">
      <c r="A228" s="1"/>
      <c r="B228" s="1"/>
      <c r="C228" s="1"/>
      <c r="D228" s="85" t="s">
        <v>433</v>
      </c>
      <c r="E228" s="2"/>
      <c r="F228" s="1"/>
      <c r="G228" s="1"/>
      <c r="H228" s="1"/>
      <c r="I228" s="1"/>
      <c r="J228" s="1"/>
      <c r="K228" s="1"/>
      <c r="L228" s="1"/>
      <c r="M228" s="1"/>
      <c r="N228" s="1"/>
      <c r="O228" s="1"/>
      <c r="P228" s="1"/>
      <c r="Q228" s="1"/>
      <c r="R228" s="1"/>
      <c r="S228" s="1"/>
      <c r="T228" s="1"/>
      <c r="U228" s="1"/>
      <c r="V228" s="1"/>
      <c r="W228" s="1"/>
      <c r="X228" s="1"/>
    </row>
    <row r="229" spans="1:24" ht="28">
      <c r="A229" s="1"/>
      <c r="B229" s="1"/>
      <c r="C229" s="86"/>
      <c r="D229" s="87" t="s">
        <v>434</v>
      </c>
      <c r="E229" s="88" t="s">
        <v>435</v>
      </c>
      <c r="F229" s="3"/>
      <c r="G229" s="1"/>
      <c r="H229" s="1"/>
      <c r="I229" s="1"/>
      <c r="J229" s="1"/>
      <c r="K229" s="1"/>
      <c r="L229" s="1"/>
      <c r="M229" s="1"/>
      <c r="N229" s="1"/>
      <c r="O229" s="1"/>
      <c r="P229" s="1"/>
      <c r="Q229" s="1"/>
      <c r="R229" s="1"/>
      <c r="S229" s="1"/>
      <c r="T229" s="1"/>
      <c r="U229" s="1"/>
      <c r="V229" s="1"/>
      <c r="W229" s="1"/>
      <c r="X229" s="1"/>
    </row>
    <row r="230" spans="1:24" ht="13">
      <c r="A230" s="1"/>
      <c r="B230" s="1"/>
      <c r="C230" s="71" t="s">
        <v>436</v>
      </c>
      <c r="D230" s="89">
        <f>COUNTIF(G2:G219,"1")</f>
        <v>68</v>
      </c>
      <c r="E230" s="90">
        <f>SUMIF(G2:G219,"1",I2:I219)</f>
        <v>835</v>
      </c>
      <c r="F230" s="3"/>
      <c r="G230" s="1"/>
      <c r="H230" s="1"/>
      <c r="I230" s="1"/>
      <c r="J230" s="1"/>
      <c r="K230" s="1"/>
      <c r="L230" s="1"/>
      <c r="M230" s="1"/>
      <c r="N230" s="1"/>
      <c r="O230" s="1"/>
      <c r="P230" s="1"/>
      <c r="Q230" s="1"/>
      <c r="R230" s="1"/>
      <c r="S230" s="1"/>
      <c r="T230" s="1"/>
      <c r="U230" s="1"/>
      <c r="V230" s="1"/>
      <c r="W230" s="1"/>
      <c r="X230" s="1"/>
    </row>
    <row r="231" spans="1:24" ht="13">
      <c r="A231" s="1"/>
      <c r="B231" s="1"/>
      <c r="C231" s="71" t="s">
        <v>437</v>
      </c>
      <c r="D231" s="89">
        <f>COUNTIF(G2:G219,"2")</f>
        <v>125</v>
      </c>
      <c r="E231" s="90">
        <f>SUMIF(G2:G219,"2",I2:I219)</f>
        <v>534</v>
      </c>
      <c r="F231" s="3"/>
      <c r="G231" s="1"/>
      <c r="H231" s="1"/>
      <c r="I231" s="1"/>
      <c r="J231" s="1"/>
      <c r="K231" s="1"/>
      <c r="L231" s="1"/>
      <c r="M231" s="1"/>
      <c r="N231" s="1"/>
      <c r="O231" s="1"/>
      <c r="P231" s="1"/>
      <c r="Q231" s="1"/>
      <c r="R231" s="1"/>
      <c r="S231" s="1"/>
      <c r="T231" s="1"/>
      <c r="U231" s="1"/>
      <c r="V231" s="1"/>
      <c r="W231" s="1"/>
      <c r="X231" s="1"/>
    </row>
    <row r="232" spans="1:24" ht="13">
      <c r="A232" s="1"/>
      <c r="B232" s="1"/>
      <c r="C232" s="71" t="s">
        <v>438</v>
      </c>
      <c r="D232" s="91">
        <f>COUNTIF(G2:G219,"3")</f>
        <v>25</v>
      </c>
      <c r="E232" s="92">
        <f>SUMIF(G2:G219,"3",I2:I219)</f>
        <v>101</v>
      </c>
      <c r="F232" s="3"/>
      <c r="G232" s="1"/>
      <c r="H232" s="1"/>
      <c r="I232" s="1"/>
      <c r="J232" s="1"/>
      <c r="K232" s="1"/>
      <c r="L232" s="1"/>
      <c r="M232" s="1"/>
      <c r="N232" s="1"/>
      <c r="O232" s="1"/>
      <c r="P232" s="1"/>
      <c r="Q232" s="1"/>
      <c r="R232" s="1"/>
      <c r="S232" s="1"/>
      <c r="T232" s="1"/>
      <c r="U232" s="1"/>
      <c r="V232" s="1"/>
      <c r="W232" s="1"/>
      <c r="X232" s="1"/>
    </row>
    <row r="233" spans="1:24" ht="13">
      <c r="A233" s="1"/>
      <c r="B233" s="1"/>
      <c r="C233" s="1"/>
      <c r="D233" s="93"/>
      <c r="E233" s="8"/>
      <c r="F233" s="1"/>
      <c r="G233" s="1"/>
      <c r="H233" s="1"/>
      <c r="I233" s="1"/>
      <c r="J233" s="1"/>
      <c r="K233" s="1"/>
      <c r="L233" s="1"/>
      <c r="M233" s="1"/>
      <c r="N233" s="1"/>
      <c r="O233" s="1"/>
      <c r="P233" s="1"/>
      <c r="Q233" s="1"/>
      <c r="R233" s="1"/>
      <c r="S233" s="1"/>
      <c r="T233" s="1"/>
      <c r="U233" s="1"/>
      <c r="V233" s="1"/>
      <c r="W233" s="1"/>
      <c r="X233" s="1"/>
    </row>
    <row r="234" spans="1:24" ht="13">
      <c r="A234" s="1"/>
      <c r="B234" s="1"/>
      <c r="C234" s="1"/>
      <c r="D234" s="94"/>
      <c r="E234" s="95"/>
      <c r="F234" s="95"/>
      <c r="G234" s="1"/>
      <c r="H234" s="1"/>
      <c r="I234" s="1"/>
      <c r="J234" s="1"/>
      <c r="K234" s="1"/>
      <c r="L234" s="1"/>
      <c r="M234" s="1"/>
      <c r="N234" s="1"/>
      <c r="O234" s="1"/>
      <c r="P234" s="1"/>
      <c r="Q234" s="1"/>
      <c r="R234" s="1"/>
      <c r="S234" s="1"/>
      <c r="T234" s="1"/>
      <c r="U234" s="1"/>
      <c r="V234" s="1"/>
      <c r="W234" s="1"/>
      <c r="X234" s="1"/>
    </row>
    <row r="235" spans="1:24" ht="13">
      <c r="A235" s="1"/>
      <c r="B235" s="1"/>
      <c r="C235" s="1"/>
      <c r="D235" s="94"/>
      <c r="E235" s="1"/>
      <c r="F235" s="1"/>
      <c r="G235" s="1"/>
      <c r="H235" s="1"/>
      <c r="I235" s="1"/>
      <c r="J235" s="1"/>
      <c r="K235" s="1"/>
      <c r="L235" s="1"/>
      <c r="M235" s="1"/>
      <c r="N235" s="1"/>
      <c r="O235" s="1"/>
      <c r="P235" s="1"/>
      <c r="Q235" s="1"/>
      <c r="R235" s="1"/>
      <c r="S235" s="1"/>
      <c r="T235" s="1"/>
      <c r="U235" s="1"/>
      <c r="V235" s="1"/>
      <c r="W235" s="1"/>
      <c r="X235" s="1"/>
    </row>
    <row r="236" spans="1:24" ht="13">
      <c r="A236" s="1"/>
      <c r="B236" s="1"/>
      <c r="C236" s="1"/>
      <c r="D236" s="94"/>
      <c r="E236" s="1"/>
      <c r="F236" s="1"/>
      <c r="G236" s="1"/>
      <c r="H236" s="1"/>
      <c r="I236" s="1"/>
      <c r="J236" s="1"/>
      <c r="K236" s="1"/>
      <c r="L236" s="1"/>
      <c r="M236" s="1"/>
      <c r="N236" s="1"/>
      <c r="O236" s="1"/>
      <c r="P236" s="1"/>
      <c r="Q236" s="1"/>
      <c r="R236" s="1"/>
      <c r="S236" s="1"/>
      <c r="T236" s="1"/>
      <c r="U236" s="1"/>
      <c r="V236" s="1"/>
      <c r="W236" s="1"/>
      <c r="X236" s="1"/>
    </row>
    <row r="237" spans="1:24" ht="13">
      <c r="A237" s="1"/>
      <c r="B237" s="1"/>
      <c r="C237" s="1"/>
      <c r="D237" s="94"/>
      <c r="E237" s="1"/>
      <c r="F237" s="1"/>
      <c r="G237" s="1"/>
      <c r="H237" s="1"/>
      <c r="I237" s="1"/>
      <c r="J237" s="1"/>
      <c r="K237" s="1"/>
      <c r="L237" s="1"/>
      <c r="M237" s="1"/>
      <c r="N237" s="1"/>
      <c r="O237" s="1"/>
      <c r="P237" s="1"/>
      <c r="Q237" s="1"/>
      <c r="R237" s="1"/>
      <c r="S237" s="1"/>
      <c r="T237" s="1"/>
      <c r="U237" s="1"/>
      <c r="V237" s="1"/>
      <c r="W237" s="1"/>
      <c r="X237" s="1"/>
    </row>
    <row r="238" spans="1:24" ht="13">
      <c r="A238" s="1"/>
      <c r="B238" s="1"/>
      <c r="C238" s="1"/>
      <c r="D238" s="94"/>
      <c r="E238" s="1"/>
      <c r="F238" s="1"/>
      <c r="G238" s="1"/>
      <c r="H238" s="1"/>
      <c r="I238" s="1"/>
      <c r="J238" s="1"/>
      <c r="K238" s="1"/>
      <c r="L238" s="1"/>
      <c r="M238" s="1"/>
      <c r="N238" s="1"/>
      <c r="O238" s="1"/>
      <c r="P238" s="1"/>
      <c r="Q238" s="1"/>
      <c r="R238" s="1"/>
      <c r="S238" s="1"/>
      <c r="T238" s="1"/>
      <c r="U238" s="1"/>
      <c r="V238" s="1"/>
      <c r="W238" s="1"/>
      <c r="X238" s="1"/>
    </row>
    <row r="239" spans="1:24" ht="13">
      <c r="A239" s="1"/>
      <c r="B239" s="1"/>
      <c r="C239" s="1"/>
      <c r="D239" s="94"/>
      <c r="E239" s="1"/>
      <c r="F239" s="1"/>
      <c r="G239" s="1"/>
      <c r="H239" s="1"/>
      <c r="I239" s="1"/>
      <c r="J239" s="1"/>
      <c r="K239" s="1"/>
      <c r="L239" s="1"/>
      <c r="M239" s="1"/>
      <c r="N239" s="1"/>
      <c r="O239" s="1"/>
      <c r="P239" s="1"/>
      <c r="Q239" s="1"/>
      <c r="R239" s="1"/>
      <c r="S239" s="1"/>
      <c r="T239" s="1"/>
      <c r="U239" s="1"/>
      <c r="V239" s="1"/>
      <c r="W239" s="1"/>
      <c r="X239" s="1"/>
    </row>
    <row r="240" spans="1:24" ht="13">
      <c r="A240" s="1"/>
      <c r="B240" s="1"/>
      <c r="C240" s="1"/>
      <c r="D240" s="94"/>
      <c r="E240" s="1"/>
      <c r="F240" s="1"/>
      <c r="G240" s="1"/>
      <c r="H240" s="1"/>
      <c r="I240" s="1"/>
      <c r="J240" s="1"/>
      <c r="K240" s="1"/>
      <c r="L240" s="1"/>
      <c r="M240" s="1"/>
      <c r="N240" s="1"/>
      <c r="O240" s="1"/>
      <c r="P240" s="1"/>
      <c r="Q240" s="1"/>
      <c r="R240" s="1"/>
      <c r="S240" s="1"/>
      <c r="T240" s="1"/>
      <c r="U240" s="1"/>
      <c r="V240" s="1"/>
      <c r="W240" s="1"/>
      <c r="X240" s="1"/>
    </row>
    <row r="241" spans="1:24" ht="13">
      <c r="A241" s="1"/>
      <c r="B241" s="1"/>
      <c r="C241" s="1"/>
      <c r="D241" s="94"/>
      <c r="E241" s="1"/>
      <c r="F241" s="1"/>
      <c r="G241" s="1"/>
      <c r="H241" s="1"/>
      <c r="I241" s="1"/>
      <c r="J241" s="1"/>
      <c r="K241" s="1"/>
      <c r="L241" s="1"/>
      <c r="M241" s="1"/>
      <c r="N241" s="1"/>
      <c r="O241" s="1"/>
      <c r="P241" s="1"/>
      <c r="Q241" s="1"/>
      <c r="R241" s="1"/>
      <c r="S241" s="1"/>
      <c r="T241" s="1"/>
      <c r="U241" s="1"/>
      <c r="V241" s="1"/>
      <c r="W241" s="1"/>
      <c r="X241" s="1"/>
    </row>
    <row r="242" spans="1:24" ht="13">
      <c r="A242" s="1"/>
      <c r="B242" s="1"/>
      <c r="C242" s="1"/>
      <c r="D242" s="94"/>
      <c r="E242" s="1"/>
      <c r="F242" s="1"/>
      <c r="G242" s="1"/>
      <c r="H242" s="1"/>
      <c r="I242" s="1"/>
      <c r="J242" s="1"/>
      <c r="K242" s="1"/>
      <c r="L242" s="1"/>
      <c r="M242" s="1"/>
      <c r="N242" s="1"/>
      <c r="O242" s="1"/>
      <c r="P242" s="1"/>
      <c r="Q242" s="1"/>
      <c r="R242" s="1"/>
      <c r="S242" s="1"/>
      <c r="T242" s="1"/>
      <c r="U242" s="1"/>
      <c r="V242" s="1"/>
      <c r="W242" s="1"/>
      <c r="X242" s="1"/>
    </row>
    <row r="243" spans="1:24" ht="13">
      <c r="A243" s="1"/>
      <c r="B243" s="1"/>
      <c r="C243" s="1"/>
      <c r="D243" s="94"/>
      <c r="E243" s="1"/>
      <c r="F243" s="1"/>
      <c r="G243" s="1"/>
      <c r="H243" s="1"/>
      <c r="I243" s="1"/>
      <c r="J243" s="1"/>
      <c r="K243" s="1"/>
      <c r="L243" s="1"/>
      <c r="M243" s="1"/>
      <c r="N243" s="1"/>
      <c r="O243" s="1"/>
      <c r="P243" s="1"/>
      <c r="Q243" s="1"/>
      <c r="R243" s="1"/>
      <c r="S243" s="1"/>
      <c r="T243" s="1"/>
      <c r="U243" s="1"/>
      <c r="V243" s="1"/>
      <c r="W243" s="1"/>
      <c r="X243" s="1"/>
    </row>
    <row r="244" spans="1:24" ht="13">
      <c r="A244" s="1"/>
      <c r="B244" s="1"/>
      <c r="C244" s="1"/>
      <c r="D244" s="94"/>
      <c r="E244" s="1"/>
      <c r="F244" s="1"/>
      <c r="G244" s="1"/>
      <c r="H244" s="1"/>
      <c r="I244" s="1"/>
      <c r="J244" s="1"/>
      <c r="K244" s="1"/>
      <c r="L244" s="1"/>
      <c r="M244" s="1"/>
      <c r="N244" s="1"/>
      <c r="O244" s="1"/>
      <c r="P244" s="1"/>
      <c r="Q244" s="1"/>
      <c r="R244" s="1"/>
      <c r="S244" s="1"/>
      <c r="T244" s="1"/>
      <c r="U244" s="1"/>
      <c r="V244" s="1"/>
      <c r="W244" s="1"/>
      <c r="X244" s="1"/>
    </row>
    <row r="245" spans="1:24" ht="13">
      <c r="A245" s="1"/>
      <c r="B245" s="1"/>
      <c r="C245" s="1"/>
      <c r="D245" s="94"/>
      <c r="E245" s="1"/>
      <c r="F245" s="1"/>
      <c r="G245" s="1"/>
      <c r="H245" s="1"/>
      <c r="I245" s="1"/>
      <c r="J245" s="1"/>
      <c r="K245" s="1"/>
      <c r="L245" s="1"/>
      <c r="M245" s="1"/>
      <c r="N245" s="1"/>
      <c r="O245" s="1"/>
      <c r="P245" s="1"/>
      <c r="Q245" s="1"/>
      <c r="R245" s="1"/>
      <c r="S245" s="1"/>
      <c r="T245" s="1"/>
      <c r="U245" s="1"/>
      <c r="V245" s="1"/>
      <c r="W245" s="1"/>
      <c r="X245" s="1"/>
    </row>
    <row r="246" spans="1:24" ht="13">
      <c r="A246" s="1"/>
      <c r="B246" s="1"/>
      <c r="C246" s="1"/>
      <c r="D246" s="94"/>
      <c r="E246" s="1"/>
      <c r="F246" s="1"/>
      <c r="G246" s="1"/>
      <c r="H246" s="1"/>
      <c r="I246" s="1"/>
      <c r="J246" s="1"/>
      <c r="K246" s="1"/>
      <c r="L246" s="1"/>
      <c r="M246" s="1"/>
      <c r="N246" s="1"/>
      <c r="O246" s="1"/>
      <c r="P246" s="1"/>
      <c r="Q246" s="1"/>
      <c r="R246" s="1"/>
      <c r="S246" s="1"/>
      <c r="T246" s="1"/>
      <c r="U246" s="1"/>
      <c r="V246" s="1"/>
      <c r="W246" s="1"/>
      <c r="X246" s="1"/>
    </row>
    <row r="247" spans="1:24" ht="13">
      <c r="A247" s="1"/>
      <c r="B247" s="1"/>
      <c r="C247" s="96"/>
      <c r="D247" s="94"/>
      <c r="E247" s="1"/>
      <c r="F247" s="1"/>
      <c r="G247" s="1"/>
      <c r="H247" s="1"/>
      <c r="I247" s="1"/>
      <c r="J247" s="1"/>
      <c r="K247" s="1"/>
      <c r="L247" s="1"/>
      <c r="M247" s="1"/>
      <c r="N247" s="1"/>
      <c r="O247" s="1"/>
      <c r="P247" s="1"/>
      <c r="Q247" s="1"/>
      <c r="R247" s="1"/>
      <c r="S247" s="1"/>
      <c r="T247" s="1"/>
      <c r="U247" s="1"/>
      <c r="V247" s="1"/>
      <c r="W247" s="1"/>
      <c r="X247" s="1"/>
    </row>
    <row r="248" spans="1:24" ht="13">
      <c r="A248" s="1"/>
      <c r="B248" s="1"/>
      <c r="C248" s="1"/>
      <c r="D248" s="94"/>
      <c r="E248" s="1"/>
      <c r="F248" s="1"/>
      <c r="G248" s="1"/>
      <c r="H248" s="1"/>
      <c r="I248" s="1"/>
      <c r="J248" s="1"/>
      <c r="K248" s="1"/>
      <c r="L248" s="1"/>
      <c r="M248" s="1"/>
      <c r="N248" s="1"/>
      <c r="O248" s="1"/>
      <c r="P248" s="1"/>
      <c r="Q248" s="1"/>
      <c r="R248" s="1"/>
      <c r="S248" s="1"/>
      <c r="T248" s="1"/>
      <c r="U248" s="1"/>
      <c r="V248" s="1"/>
      <c r="W248" s="1"/>
      <c r="X248" s="1"/>
    </row>
    <row r="249" spans="1:24" ht="13">
      <c r="A249" s="1"/>
      <c r="B249" s="1"/>
      <c r="C249" s="1"/>
      <c r="D249" s="94"/>
      <c r="E249" s="1"/>
      <c r="F249" s="1"/>
      <c r="G249" s="1"/>
      <c r="H249" s="1"/>
      <c r="I249" s="1"/>
      <c r="J249" s="1"/>
      <c r="K249" s="1"/>
      <c r="L249" s="1"/>
      <c r="M249" s="1"/>
      <c r="N249" s="1"/>
      <c r="O249" s="1"/>
      <c r="P249" s="1"/>
      <c r="Q249" s="1"/>
      <c r="R249" s="1"/>
      <c r="S249" s="1"/>
      <c r="T249" s="1"/>
      <c r="U249" s="1"/>
      <c r="V249" s="1"/>
      <c r="W249" s="1"/>
      <c r="X249" s="1"/>
    </row>
    <row r="250" spans="1:24" ht="13">
      <c r="A250" s="1"/>
      <c r="B250" s="1"/>
      <c r="C250" s="1"/>
      <c r="D250" s="94"/>
      <c r="E250" s="1"/>
      <c r="F250" s="1"/>
      <c r="G250" s="1"/>
      <c r="H250" s="1"/>
      <c r="I250" s="1"/>
      <c r="J250" s="1"/>
      <c r="K250" s="1"/>
      <c r="L250" s="1"/>
      <c r="M250" s="1"/>
      <c r="N250" s="1"/>
      <c r="O250" s="1"/>
      <c r="P250" s="1"/>
      <c r="Q250" s="1"/>
      <c r="R250" s="1"/>
      <c r="S250" s="1"/>
      <c r="T250" s="1"/>
      <c r="U250" s="1"/>
      <c r="V250" s="1"/>
      <c r="W250" s="1"/>
      <c r="X250" s="1"/>
    </row>
    <row r="251" spans="1:24" ht="13">
      <c r="A251" s="1"/>
      <c r="B251" s="1"/>
      <c r="C251" s="1"/>
      <c r="D251" s="94"/>
      <c r="E251" s="1"/>
      <c r="F251" s="1"/>
      <c r="G251" s="1"/>
      <c r="H251" s="1"/>
      <c r="I251" s="1"/>
      <c r="J251" s="1"/>
      <c r="K251" s="1"/>
      <c r="L251" s="1"/>
      <c r="M251" s="1"/>
      <c r="N251" s="1"/>
      <c r="O251" s="1"/>
      <c r="P251" s="1"/>
      <c r="Q251" s="1"/>
      <c r="R251" s="1"/>
      <c r="S251" s="1"/>
      <c r="T251" s="1"/>
      <c r="U251" s="1"/>
      <c r="V251" s="1"/>
      <c r="W251" s="1"/>
      <c r="X251" s="1"/>
    </row>
    <row r="252" spans="1:24" ht="13">
      <c r="A252" s="1"/>
      <c r="B252" s="1"/>
      <c r="C252" s="1"/>
      <c r="D252" s="94"/>
      <c r="E252" s="1"/>
      <c r="F252" s="1"/>
      <c r="G252" s="1"/>
      <c r="H252" s="1"/>
      <c r="I252" s="1"/>
      <c r="J252" s="1"/>
      <c r="K252" s="1"/>
      <c r="L252" s="1"/>
      <c r="M252" s="1"/>
      <c r="N252" s="1"/>
      <c r="O252" s="1"/>
      <c r="P252" s="1"/>
      <c r="Q252" s="1"/>
      <c r="R252" s="1"/>
      <c r="S252" s="1"/>
      <c r="T252" s="1"/>
      <c r="U252" s="1"/>
      <c r="V252" s="1"/>
      <c r="W252" s="1"/>
      <c r="X252" s="1"/>
    </row>
    <row r="253" spans="1:24" ht="13">
      <c r="A253" s="1"/>
      <c r="B253" s="1"/>
      <c r="C253" s="1"/>
      <c r="D253" s="94"/>
      <c r="E253" s="1"/>
      <c r="F253" s="1"/>
      <c r="G253" s="1"/>
      <c r="H253" s="1"/>
      <c r="I253" s="1"/>
      <c r="J253" s="1"/>
      <c r="K253" s="1"/>
      <c r="L253" s="1"/>
      <c r="M253" s="1"/>
      <c r="N253" s="1"/>
      <c r="O253" s="1"/>
      <c r="P253" s="1"/>
      <c r="Q253" s="1"/>
      <c r="R253" s="1"/>
      <c r="S253" s="1"/>
      <c r="T253" s="1"/>
      <c r="U253" s="1"/>
      <c r="V253" s="1"/>
      <c r="W253" s="1"/>
      <c r="X253" s="1"/>
    </row>
    <row r="254" spans="1:24" ht="13">
      <c r="A254" s="1"/>
      <c r="B254" s="1"/>
      <c r="C254" s="1"/>
      <c r="D254" s="94"/>
      <c r="E254" s="1"/>
      <c r="F254" s="1"/>
      <c r="G254" s="1"/>
      <c r="H254" s="1"/>
      <c r="I254" s="1"/>
      <c r="J254" s="1"/>
      <c r="K254" s="1"/>
      <c r="L254" s="1"/>
      <c r="M254" s="1"/>
      <c r="N254" s="1"/>
      <c r="O254" s="1"/>
      <c r="P254" s="1"/>
      <c r="Q254" s="1"/>
      <c r="R254" s="1"/>
      <c r="S254" s="1"/>
      <c r="T254" s="1"/>
      <c r="U254" s="1"/>
      <c r="V254" s="1"/>
      <c r="W254" s="1"/>
      <c r="X254" s="1"/>
    </row>
    <row r="255" spans="1:24" ht="13">
      <c r="A255" s="1"/>
      <c r="B255" s="1"/>
      <c r="C255" s="1"/>
      <c r="D255" s="94"/>
      <c r="E255" s="1"/>
      <c r="F255" s="1"/>
      <c r="G255" s="1"/>
      <c r="H255" s="1"/>
      <c r="I255" s="1"/>
      <c r="J255" s="1"/>
      <c r="K255" s="1"/>
      <c r="L255" s="1"/>
      <c r="M255" s="1"/>
      <c r="N255" s="1"/>
      <c r="O255" s="1"/>
      <c r="P255" s="1"/>
      <c r="Q255" s="1"/>
      <c r="R255" s="1"/>
      <c r="S255" s="1"/>
      <c r="T255" s="1"/>
      <c r="U255" s="1"/>
      <c r="V255" s="1"/>
      <c r="W255" s="1"/>
      <c r="X255" s="1"/>
    </row>
    <row r="256" spans="1:24" ht="13">
      <c r="A256" s="1"/>
      <c r="B256" s="1"/>
      <c r="C256" s="1"/>
      <c r="D256" s="94"/>
      <c r="E256" s="1"/>
      <c r="F256" s="1"/>
      <c r="G256" s="1"/>
      <c r="H256" s="1"/>
      <c r="I256" s="1"/>
      <c r="J256" s="1"/>
      <c r="K256" s="1"/>
      <c r="L256" s="1"/>
      <c r="M256" s="1"/>
      <c r="N256" s="1"/>
      <c r="O256" s="1"/>
      <c r="P256" s="1"/>
      <c r="Q256" s="1"/>
      <c r="R256" s="1"/>
      <c r="S256" s="1"/>
      <c r="T256" s="1"/>
      <c r="U256" s="1"/>
      <c r="V256" s="1"/>
      <c r="W256" s="1"/>
      <c r="X256" s="1"/>
    </row>
    <row r="257" spans="1:24" ht="13">
      <c r="A257" s="1"/>
      <c r="B257" s="1"/>
      <c r="C257" s="1"/>
      <c r="D257" s="94"/>
      <c r="E257" s="1"/>
      <c r="F257" s="1"/>
      <c r="G257" s="1"/>
      <c r="H257" s="1"/>
      <c r="I257" s="1"/>
      <c r="J257" s="1"/>
      <c r="K257" s="1"/>
      <c r="L257" s="1"/>
      <c r="M257" s="1"/>
      <c r="N257" s="1"/>
      <c r="O257" s="1"/>
      <c r="P257" s="1"/>
      <c r="Q257" s="1"/>
      <c r="R257" s="1"/>
      <c r="S257" s="1"/>
      <c r="T257" s="1"/>
      <c r="U257" s="1"/>
      <c r="V257" s="1"/>
      <c r="W257" s="1"/>
      <c r="X257" s="1"/>
    </row>
    <row r="258" spans="1:24" ht="13">
      <c r="A258" s="1"/>
      <c r="B258" s="1"/>
      <c r="C258" s="1"/>
      <c r="D258" s="94"/>
      <c r="E258" s="1"/>
      <c r="F258" s="1"/>
      <c r="G258" s="1"/>
      <c r="H258" s="1"/>
      <c r="I258" s="1"/>
      <c r="J258" s="1"/>
      <c r="K258" s="1"/>
      <c r="L258" s="1"/>
      <c r="M258" s="1"/>
      <c r="N258" s="1"/>
      <c r="O258" s="1"/>
      <c r="P258" s="1"/>
      <c r="Q258" s="1"/>
      <c r="R258" s="1"/>
      <c r="S258" s="1"/>
      <c r="T258" s="1"/>
      <c r="U258" s="1"/>
      <c r="V258" s="1"/>
      <c r="W258" s="1"/>
      <c r="X258" s="1"/>
    </row>
    <row r="259" spans="1:24" ht="13">
      <c r="A259" s="1"/>
      <c r="B259" s="1"/>
      <c r="C259" s="1"/>
      <c r="D259" s="94"/>
      <c r="E259" s="1"/>
      <c r="F259" s="1"/>
      <c r="G259" s="1"/>
      <c r="H259" s="1"/>
      <c r="I259" s="1"/>
      <c r="J259" s="1"/>
      <c r="K259" s="1"/>
      <c r="L259" s="1"/>
      <c r="M259" s="1"/>
      <c r="N259" s="1"/>
      <c r="O259" s="1"/>
      <c r="P259" s="1"/>
      <c r="Q259" s="1"/>
      <c r="R259" s="1"/>
      <c r="S259" s="1"/>
      <c r="T259" s="1"/>
      <c r="U259" s="1"/>
      <c r="V259" s="1"/>
      <c r="W259" s="1"/>
      <c r="X259" s="1"/>
    </row>
    <row r="260" spans="1:24" ht="13">
      <c r="A260" s="1"/>
      <c r="B260" s="1"/>
      <c r="C260" s="1"/>
      <c r="D260" s="94"/>
      <c r="E260" s="1"/>
      <c r="F260" s="1"/>
      <c r="G260" s="1"/>
      <c r="H260" s="1"/>
      <c r="I260" s="1"/>
      <c r="J260" s="1"/>
      <c r="K260" s="1"/>
      <c r="L260" s="1"/>
      <c r="M260" s="1"/>
      <c r="N260" s="1"/>
      <c r="O260" s="1"/>
      <c r="P260" s="1"/>
      <c r="Q260" s="1"/>
      <c r="R260" s="1"/>
      <c r="S260" s="1"/>
      <c r="T260" s="1"/>
      <c r="U260" s="1"/>
      <c r="V260" s="1"/>
      <c r="W260" s="1"/>
      <c r="X260" s="1"/>
    </row>
    <row r="261" spans="1:24" ht="13">
      <c r="A261" s="1"/>
      <c r="B261" s="1"/>
      <c r="C261" s="1"/>
      <c r="D261" s="94"/>
      <c r="E261" s="1"/>
      <c r="F261" s="1"/>
      <c r="G261" s="1"/>
      <c r="H261" s="1"/>
      <c r="I261" s="1"/>
      <c r="J261" s="1"/>
      <c r="K261" s="1"/>
      <c r="L261" s="1"/>
      <c r="M261" s="1"/>
      <c r="N261" s="1"/>
      <c r="O261" s="1"/>
      <c r="P261" s="1"/>
      <c r="Q261" s="1"/>
      <c r="R261" s="1"/>
      <c r="S261" s="1"/>
      <c r="T261" s="1"/>
      <c r="U261" s="1"/>
      <c r="V261" s="1"/>
      <c r="W261" s="1"/>
      <c r="X261" s="1"/>
    </row>
    <row r="262" spans="1:24" ht="13">
      <c r="A262" s="1"/>
      <c r="B262" s="1"/>
      <c r="C262" s="1"/>
      <c r="D262" s="94"/>
      <c r="E262" s="1"/>
      <c r="F262" s="1"/>
      <c r="G262" s="1"/>
      <c r="H262" s="1"/>
      <c r="I262" s="1"/>
      <c r="J262" s="1"/>
      <c r="K262" s="1"/>
      <c r="L262" s="1"/>
      <c r="M262" s="1"/>
      <c r="N262" s="1"/>
      <c r="O262" s="1"/>
      <c r="P262" s="1"/>
      <c r="Q262" s="1"/>
      <c r="R262" s="1"/>
      <c r="S262" s="1"/>
      <c r="T262" s="1"/>
      <c r="U262" s="1"/>
      <c r="V262" s="1"/>
      <c r="W262" s="1"/>
      <c r="X262" s="1"/>
    </row>
    <row r="263" spans="1:24" ht="13">
      <c r="A263" s="1"/>
      <c r="B263" s="1"/>
      <c r="C263" s="1"/>
      <c r="D263" s="94"/>
      <c r="E263" s="1"/>
      <c r="F263" s="1"/>
      <c r="G263" s="1"/>
      <c r="H263" s="1"/>
      <c r="I263" s="1"/>
      <c r="J263" s="1"/>
      <c r="K263" s="1"/>
      <c r="L263" s="1"/>
      <c r="M263" s="1"/>
      <c r="N263" s="1"/>
      <c r="O263" s="1"/>
      <c r="P263" s="1"/>
      <c r="Q263" s="1"/>
      <c r="R263" s="1"/>
      <c r="S263" s="1"/>
      <c r="T263" s="1"/>
      <c r="U263" s="1"/>
      <c r="V263" s="1"/>
      <c r="W263" s="1"/>
      <c r="X263" s="1"/>
    </row>
    <row r="264" spans="1:24" ht="13">
      <c r="A264" s="1"/>
      <c r="B264" s="1"/>
      <c r="C264" s="1"/>
      <c r="D264" s="94"/>
      <c r="E264" s="1"/>
      <c r="F264" s="1"/>
      <c r="G264" s="1"/>
      <c r="H264" s="1"/>
      <c r="I264" s="1"/>
      <c r="J264" s="1"/>
      <c r="K264" s="1"/>
      <c r="L264" s="1"/>
      <c r="M264" s="1"/>
      <c r="N264" s="1"/>
      <c r="O264" s="1"/>
      <c r="P264" s="1"/>
      <c r="Q264" s="1"/>
      <c r="R264" s="1"/>
      <c r="S264" s="1"/>
      <c r="T264" s="1"/>
      <c r="U264" s="1"/>
      <c r="V264" s="1"/>
      <c r="W264" s="1"/>
      <c r="X264" s="1"/>
    </row>
    <row r="265" spans="1:24" ht="13">
      <c r="A265" s="1"/>
      <c r="B265" s="1"/>
      <c r="C265" s="1"/>
      <c r="D265" s="94"/>
      <c r="E265" s="1"/>
      <c r="F265" s="1"/>
      <c r="G265" s="1"/>
      <c r="H265" s="1"/>
      <c r="I265" s="1"/>
      <c r="J265" s="1"/>
      <c r="K265" s="1"/>
      <c r="L265" s="1"/>
      <c r="M265" s="1"/>
      <c r="N265" s="1"/>
      <c r="O265" s="1"/>
      <c r="P265" s="1"/>
      <c r="Q265" s="1"/>
      <c r="R265" s="1"/>
      <c r="S265" s="1"/>
      <c r="T265" s="1"/>
      <c r="U265" s="1"/>
      <c r="V265" s="1"/>
      <c r="W265" s="1"/>
      <c r="X265" s="1"/>
    </row>
    <row r="266" spans="1:24" ht="13">
      <c r="A266" s="1"/>
      <c r="B266" s="1"/>
      <c r="C266" s="1"/>
      <c r="D266" s="94"/>
      <c r="E266" s="1"/>
      <c r="F266" s="1"/>
      <c r="G266" s="1"/>
      <c r="H266" s="1"/>
      <c r="I266" s="1"/>
      <c r="J266" s="1"/>
      <c r="K266" s="1"/>
      <c r="L266" s="1"/>
      <c r="M266" s="1"/>
      <c r="N266" s="1"/>
      <c r="O266" s="1"/>
      <c r="P266" s="1"/>
      <c r="Q266" s="1"/>
      <c r="R266" s="1"/>
      <c r="S266" s="1"/>
      <c r="T266" s="1"/>
      <c r="U266" s="1"/>
      <c r="V266" s="1"/>
      <c r="W266" s="1"/>
      <c r="X266" s="1"/>
    </row>
    <row r="267" spans="1:24" ht="13">
      <c r="A267" s="1"/>
      <c r="B267" s="1"/>
      <c r="C267" s="1"/>
      <c r="D267" s="94"/>
      <c r="E267" s="1"/>
      <c r="F267" s="1"/>
      <c r="G267" s="1"/>
      <c r="H267" s="1"/>
      <c r="I267" s="1"/>
      <c r="J267" s="1"/>
      <c r="K267" s="1"/>
      <c r="L267" s="1"/>
      <c r="M267" s="1"/>
      <c r="N267" s="1"/>
      <c r="O267" s="1"/>
      <c r="P267" s="1"/>
      <c r="Q267" s="1"/>
      <c r="R267" s="1"/>
      <c r="S267" s="1"/>
      <c r="T267" s="1"/>
      <c r="U267" s="1"/>
      <c r="V267" s="1"/>
      <c r="W267" s="1"/>
      <c r="X267" s="1"/>
    </row>
    <row r="268" spans="1:24" ht="13">
      <c r="A268" s="1"/>
      <c r="B268" s="1"/>
      <c r="C268" s="1"/>
      <c r="D268" s="94"/>
      <c r="E268" s="1"/>
      <c r="F268" s="1"/>
      <c r="G268" s="1"/>
      <c r="H268" s="1"/>
      <c r="I268" s="1"/>
      <c r="J268" s="1"/>
      <c r="K268" s="1"/>
      <c r="L268" s="1"/>
      <c r="M268" s="1"/>
      <c r="N268" s="1"/>
      <c r="O268" s="1"/>
      <c r="P268" s="1"/>
      <c r="Q268" s="1"/>
      <c r="R268" s="1"/>
      <c r="S268" s="1"/>
      <c r="T268" s="1"/>
      <c r="U268" s="1"/>
      <c r="V268" s="1"/>
      <c r="W268" s="1"/>
      <c r="X268" s="1"/>
    </row>
    <row r="269" spans="1:24" ht="13">
      <c r="A269" s="1"/>
      <c r="B269" s="1"/>
      <c r="C269" s="1"/>
      <c r="D269" s="94"/>
      <c r="E269" s="1"/>
      <c r="F269" s="1"/>
      <c r="G269" s="1"/>
      <c r="H269" s="1"/>
      <c r="I269" s="1"/>
      <c r="J269" s="1"/>
      <c r="K269" s="1"/>
      <c r="L269" s="1"/>
      <c r="M269" s="1"/>
      <c r="N269" s="1"/>
      <c r="O269" s="1"/>
      <c r="P269" s="1"/>
      <c r="Q269" s="1"/>
      <c r="R269" s="1"/>
      <c r="S269" s="1"/>
      <c r="T269" s="1"/>
      <c r="U269" s="1"/>
      <c r="V269" s="1"/>
      <c r="W269" s="1"/>
      <c r="X269" s="1"/>
    </row>
    <row r="270" spans="1:24" ht="13">
      <c r="A270" s="1"/>
      <c r="B270" s="1"/>
      <c r="C270" s="1"/>
      <c r="D270" s="94"/>
      <c r="E270" s="1"/>
      <c r="F270" s="1"/>
      <c r="G270" s="1"/>
      <c r="H270" s="1"/>
      <c r="I270" s="1"/>
      <c r="J270" s="1"/>
      <c r="K270" s="1"/>
      <c r="L270" s="1"/>
      <c r="M270" s="1"/>
      <c r="N270" s="1"/>
      <c r="O270" s="1"/>
      <c r="P270" s="1"/>
      <c r="Q270" s="1"/>
      <c r="R270" s="1"/>
      <c r="S270" s="1"/>
      <c r="T270" s="1"/>
      <c r="U270" s="1"/>
      <c r="V270" s="1"/>
      <c r="W270" s="1"/>
      <c r="X270" s="1"/>
    </row>
    <row r="271" spans="1:24" ht="13">
      <c r="A271" s="1"/>
      <c r="B271" s="1"/>
      <c r="C271" s="1"/>
      <c r="D271" s="94"/>
      <c r="E271" s="1"/>
      <c r="F271" s="1"/>
      <c r="G271" s="1"/>
      <c r="H271" s="1"/>
      <c r="I271" s="1"/>
      <c r="J271" s="1"/>
      <c r="K271" s="1"/>
      <c r="L271" s="1"/>
      <c r="M271" s="1"/>
      <c r="N271" s="1"/>
      <c r="O271" s="1"/>
      <c r="P271" s="1"/>
      <c r="Q271" s="1"/>
      <c r="R271" s="1"/>
      <c r="S271" s="1"/>
      <c r="T271" s="1"/>
      <c r="U271" s="1"/>
      <c r="V271" s="1"/>
      <c r="W271" s="1"/>
      <c r="X271" s="1"/>
    </row>
    <row r="272" spans="1:24" ht="13">
      <c r="A272" s="1"/>
      <c r="B272" s="1"/>
      <c r="C272" s="1"/>
      <c r="D272" s="94"/>
      <c r="E272" s="1"/>
      <c r="F272" s="1"/>
      <c r="G272" s="1"/>
      <c r="H272" s="1"/>
      <c r="I272" s="1"/>
      <c r="J272" s="1"/>
      <c r="K272" s="1"/>
      <c r="L272" s="1"/>
      <c r="M272" s="1"/>
      <c r="N272" s="1"/>
      <c r="O272" s="1"/>
      <c r="P272" s="1"/>
      <c r="Q272" s="1"/>
      <c r="R272" s="1"/>
      <c r="S272" s="1"/>
      <c r="T272" s="1"/>
      <c r="U272" s="1"/>
      <c r="V272" s="1"/>
      <c r="W272" s="1"/>
      <c r="X272" s="1"/>
    </row>
    <row r="273" spans="1:24" ht="13">
      <c r="A273" s="1"/>
      <c r="B273" s="1"/>
      <c r="C273" s="1"/>
      <c r="D273" s="94"/>
      <c r="E273" s="1"/>
      <c r="F273" s="1"/>
      <c r="G273" s="1"/>
      <c r="H273" s="1"/>
      <c r="I273" s="1"/>
      <c r="J273" s="1"/>
      <c r="K273" s="1"/>
      <c r="L273" s="1"/>
      <c r="M273" s="1"/>
      <c r="N273" s="1"/>
      <c r="O273" s="1"/>
      <c r="P273" s="1"/>
      <c r="Q273" s="1"/>
      <c r="R273" s="1"/>
      <c r="S273" s="1"/>
      <c r="T273" s="1"/>
      <c r="U273" s="1"/>
      <c r="V273" s="1"/>
      <c r="W273" s="1"/>
      <c r="X273" s="1"/>
    </row>
    <row r="274" spans="1:24" ht="13">
      <c r="A274" s="1"/>
      <c r="B274" s="1"/>
      <c r="C274" s="1"/>
      <c r="D274" s="94"/>
      <c r="E274" s="1"/>
      <c r="F274" s="1"/>
      <c r="G274" s="1"/>
      <c r="H274" s="1"/>
      <c r="I274" s="1"/>
      <c r="J274" s="1"/>
      <c r="K274" s="1"/>
      <c r="L274" s="1"/>
      <c r="M274" s="1"/>
      <c r="N274" s="1"/>
      <c r="O274" s="1"/>
      <c r="P274" s="1"/>
      <c r="Q274" s="1"/>
      <c r="R274" s="1"/>
      <c r="S274" s="1"/>
      <c r="T274" s="1"/>
      <c r="U274" s="1"/>
      <c r="V274" s="1"/>
      <c r="W274" s="1"/>
      <c r="X274" s="1"/>
    </row>
    <row r="275" spans="1:24" ht="13">
      <c r="A275" s="1"/>
      <c r="B275" s="1"/>
      <c r="C275" s="1"/>
      <c r="D275" s="94"/>
      <c r="E275" s="1"/>
      <c r="F275" s="1"/>
      <c r="G275" s="1"/>
      <c r="H275" s="1"/>
      <c r="I275" s="1"/>
      <c r="J275" s="1"/>
      <c r="K275" s="1"/>
      <c r="L275" s="1"/>
      <c r="M275" s="1"/>
      <c r="N275" s="1"/>
      <c r="O275" s="1"/>
      <c r="P275" s="1"/>
      <c r="Q275" s="1"/>
      <c r="R275" s="1"/>
      <c r="S275" s="1"/>
      <c r="T275" s="1"/>
      <c r="U275" s="1"/>
      <c r="V275" s="1"/>
      <c r="W275" s="1"/>
      <c r="X275" s="1"/>
    </row>
    <row r="276" spans="1:24" ht="13">
      <c r="A276" s="1"/>
      <c r="B276" s="1"/>
      <c r="C276" s="1"/>
      <c r="D276" s="94"/>
      <c r="E276" s="1"/>
      <c r="F276" s="1"/>
      <c r="G276" s="1"/>
      <c r="H276" s="1"/>
      <c r="I276" s="1"/>
      <c r="J276" s="1"/>
      <c r="K276" s="1"/>
      <c r="L276" s="1"/>
      <c r="M276" s="1"/>
      <c r="N276" s="1"/>
      <c r="O276" s="1"/>
      <c r="P276" s="1"/>
      <c r="Q276" s="1"/>
      <c r="R276" s="1"/>
      <c r="S276" s="1"/>
      <c r="T276" s="1"/>
      <c r="U276" s="1"/>
      <c r="V276" s="1"/>
      <c r="W276" s="1"/>
      <c r="X276" s="1"/>
    </row>
    <row r="277" spans="1:24" ht="13">
      <c r="A277" s="1"/>
      <c r="B277" s="1"/>
      <c r="C277" s="1"/>
      <c r="D277" s="94"/>
      <c r="E277" s="1"/>
      <c r="F277" s="1"/>
      <c r="G277" s="1"/>
      <c r="H277" s="1"/>
      <c r="I277" s="1"/>
      <c r="J277" s="1"/>
      <c r="K277" s="1"/>
      <c r="L277" s="1"/>
      <c r="M277" s="1"/>
      <c r="N277" s="1"/>
      <c r="O277" s="1"/>
      <c r="P277" s="1"/>
      <c r="Q277" s="1"/>
      <c r="R277" s="1"/>
      <c r="S277" s="1"/>
      <c r="T277" s="1"/>
      <c r="U277" s="1"/>
      <c r="V277" s="1"/>
      <c r="W277" s="1"/>
      <c r="X277" s="1"/>
    </row>
    <row r="278" spans="1:24" ht="13">
      <c r="A278" s="1"/>
      <c r="B278" s="1"/>
      <c r="C278" s="1"/>
      <c r="D278" s="94"/>
      <c r="E278" s="1"/>
      <c r="F278" s="1"/>
      <c r="G278" s="1"/>
      <c r="H278" s="1"/>
      <c r="I278" s="1"/>
      <c r="J278" s="1"/>
      <c r="K278" s="1"/>
      <c r="L278" s="1"/>
      <c r="M278" s="1"/>
      <c r="N278" s="1"/>
      <c r="O278" s="1"/>
      <c r="P278" s="1"/>
      <c r="Q278" s="1"/>
      <c r="R278" s="1"/>
      <c r="S278" s="1"/>
      <c r="T278" s="1"/>
      <c r="U278" s="1"/>
      <c r="V278" s="1"/>
      <c r="W278" s="1"/>
      <c r="X278" s="1"/>
    </row>
    <row r="279" spans="1:24" ht="13">
      <c r="A279" s="1"/>
      <c r="B279" s="1"/>
      <c r="C279" s="1"/>
      <c r="D279" s="94"/>
      <c r="E279" s="1"/>
      <c r="F279" s="1"/>
      <c r="G279" s="1"/>
      <c r="H279" s="1"/>
      <c r="I279" s="1"/>
      <c r="J279" s="1"/>
      <c r="K279" s="1"/>
      <c r="L279" s="1"/>
      <c r="M279" s="1"/>
      <c r="N279" s="1"/>
      <c r="O279" s="1"/>
      <c r="P279" s="1"/>
      <c r="Q279" s="1"/>
      <c r="R279" s="1"/>
      <c r="S279" s="1"/>
      <c r="T279" s="1"/>
      <c r="U279" s="1"/>
      <c r="V279" s="1"/>
      <c r="W279" s="1"/>
      <c r="X279" s="1"/>
    </row>
    <row r="280" spans="1:24" ht="13">
      <c r="A280" s="1"/>
      <c r="B280" s="1"/>
      <c r="C280" s="1"/>
      <c r="D280" s="94"/>
      <c r="E280" s="1"/>
      <c r="F280" s="1"/>
      <c r="G280" s="1"/>
      <c r="H280" s="1"/>
      <c r="I280" s="1"/>
      <c r="J280" s="1"/>
      <c r="K280" s="1"/>
      <c r="L280" s="1"/>
      <c r="M280" s="1"/>
      <c r="N280" s="1"/>
      <c r="O280" s="1"/>
      <c r="P280" s="1"/>
      <c r="Q280" s="1"/>
      <c r="R280" s="1"/>
      <c r="S280" s="1"/>
      <c r="T280" s="1"/>
      <c r="U280" s="1"/>
      <c r="V280" s="1"/>
      <c r="W280" s="1"/>
      <c r="X280" s="1"/>
    </row>
    <row r="281" spans="1:24" ht="13">
      <c r="A281" s="1"/>
      <c r="B281" s="1"/>
      <c r="C281" s="1"/>
      <c r="D281" s="94"/>
      <c r="E281" s="1"/>
      <c r="F281" s="1"/>
      <c r="G281" s="1"/>
      <c r="H281" s="1"/>
      <c r="I281" s="1"/>
      <c r="J281" s="1"/>
      <c r="K281" s="1"/>
      <c r="L281" s="1"/>
      <c r="M281" s="1"/>
      <c r="N281" s="1"/>
      <c r="O281" s="1"/>
      <c r="P281" s="1"/>
      <c r="Q281" s="1"/>
      <c r="R281" s="1"/>
      <c r="S281" s="1"/>
      <c r="T281" s="1"/>
      <c r="U281" s="1"/>
      <c r="V281" s="1"/>
      <c r="W281" s="1"/>
      <c r="X281" s="1"/>
    </row>
    <row r="282" spans="1:24" ht="13">
      <c r="A282" s="1"/>
      <c r="B282" s="1"/>
      <c r="C282" s="1"/>
      <c r="D282" s="94"/>
      <c r="E282" s="1"/>
      <c r="F282" s="1"/>
      <c r="G282" s="1"/>
      <c r="H282" s="1"/>
      <c r="I282" s="1"/>
      <c r="J282" s="1"/>
      <c r="K282" s="1"/>
      <c r="L282" s="1"/>
      <c r="M282" s="1"/>
      <c r="N282" s="1"/>
      <c r="O282" s="1"/>
      <c r="P282" s="1"/>
      <c r="Q282" s="1"/>
      <c r="R282" s="1"/>
      <c r="S282" s="1"/>
      <c r="T282" s="1"/>
      <c r="U282" s="1"/>
      <c r="V282" s="1"/>
      <c r="W282" s="1"/>
      <c r="X282" s="1"/>
    </row>
    <row r="283" spans="1:24" ht="13">
      <c r="A283" s="1"/>
      <c r="B283" s="1"/>
      <c r="C283" s="1"/>
      <c r="D283" s="94"/>
      <c r="E283" s="1"/>
      <c r="F283" s="1"/>
      <c r="G283" s="1"/>
      <c r="H283" s="1"/>
      <c r="I283" s="1"/>
      <c r="J283" s="1"/>
      <c r="K283" s="1"/>
      <c r="L283" s="1"/>
      <c r="M283" s="1"/>
      <c r="N283" s="1"/>
      <c r="O283" s="1"/>
      <c r="P283" s="1"/>
      <c r="Q283" s="1"/>
      <c r="R283" s="1"/>
      <c r="S283" s="1"/>
      <c r="T283" s="1"/>
      <c r="U283" s="1"/>
      <c r="V283" s="1"/>
      <c r="W283" s="1"/>
      <c r="X283" s="1"/>
    </row>
    <row r="284" spans="1:24" ht="13">
      <c r="A284" s="1"/>
      <c r="B284" s="1"/>
      <c r="C284" s="1"/>
      <c r="D284" s="94"/>
      <c r="E284" s="1"/>
      <c r="F284" s="1"/>
      <c r="G284" s="1"/>
      <c r="H284" s="1"/>
      <c r="I284" s="1"/>
      <c r="J284" s="1"/>
      <c r="K284" s="1"/>
      <c r="L284" s="1"/>
      <c r="M284" s="1"/>
      <c r="N284" s="1"/>
      <c r="O284" s="1"/>
      <c r="P284" s="1"/>
      <c r="Q284" s="1"/>
      <c r="R284" s="1"/>
      <c r="S284" s="1"/>
      <c r="T284" s="1"/>
      <c r="U284" s="1"/>
      <c r="V284" s="1"/>
      <c r="W284" s="1"/>
      <c r="X284" s="1"/>
    </row>
    <row r="285" spans="1:24" ht="13">
      <c r="A285" s="1"/>
      <c r="B285" s="1"/>
      <c r="C285" s="1"/>
      <c r="D285" s="94"/>
      <c r="E285" s="1"/>
      <c r="F285" s="1"/>
      <c r="G285" s="1"/>
      <c r="H285" s="1"/>
      <c r="I285" s="1"/>
      <c r="J285" s="1"/>
      <c r="K285" s="1"/>
      <c r="L285" s="1"/>
      <c r="M285" s="1"/>
      <c r="N285" s="1"/>
      <c r="O285" s="1"/>
      <c r="P285" s="1"/>
      <c r="Q285" s="1"/>
      <c r="R285" s="1"/>
      <c r="S285" s="1"/>
      <c r="T285" s="1"/>
      <c r="U285" s="1"/>
      <c r="V285" s="1"/>
      <c r="W285" s="1"/>
      <c r="X285" s="1"/>
    </row>
    <row r="286" spans="1:24" ht="13">
      <c r="A286" s="1"/>
      <c r="B286" s="1"/>
      <c r="C286" s="1"/>
      <c r="D286" s="94"/>
      <c r="E286" s="1"/>
      <c r="F286" s="1"/>
      <c r="G286" s="1"/>
      <c r="H286" s="1"/>
      <c r="I286" s="1"/>
      <c r="J286" s="1"/>
      <c r="K286" s="1"/>
      <c r="L286" s="1"/>
      <c r="M286" s="1"/>
      <c r="N286" s="1"/>
      <c r="O286" s="1"/>
      <c r="P286" s="1"/>
      <c r="Q286" s="1"/>
      <c r="R286" s="1"/>
      <c r="S286" s="1"/>
      <c r="T286" s="1"/>
      <c r="U286" s="1"/>
      <c r="V286" s="1"/>
      <c r="W286" s="1"/>
      <c r="X286" s="1"/>
    </row>
    <row r="287" spans="1:24" ht="13">
      <c r="A287" s="1"/>
      <c r="B287" s="1"/>
      <c r="C287" s="1"/>
      <c r="D287" s="94"/>
      <c r="E287" s="1"/>
      <c r="F287" s="1"/>
      <c r="G287" s="1"/>
      <c r="H287" s="1"/>
      <c r="I287" s="1"/>
      <c r="J287" s="1"/>
      <c r="K287" s="1"/>
      <c r="L287" s="1"/>
      <c r="M287" s="1"/>
      <c r="N287" s="1"/>
      <c r="O287" s="1"/>
      <c r="P287" s="1"/>
      <c r="Q287" s="1"/>
      <c r="R287" s="1"/>
      <c r="S287" s="1"/>
      <c r="T287" s="1"/>
      <c r="U287" s="1"/>
      <c r="V287" s="1"/>
      <c r="W287" s="1"/>
      <c r="X287" s="1"/>
    </row>
    <row r="288" spans="1:24" ht="13">
      <c r="A288" s="1"/>
      <c r="B288" s="1"/>
      <c r="C288" s="1"/>
      <c r="D288" s="94"/>
      <c r="E288" s="1"/>
      <c r="F288" s="1"/>
      <c r="G288" s="1"/>
      <c r="H288" s="1"/>
      <c r="I288" s="1"/>
      <c r="J288" s="1"/>
      <c r="K288" s="1"/>
      <c r="L288" s="1"/>
      <c r="M288" s="1"/>
      <c r="N288" s="1"/>
      <c r="O288" s="1"/>
      <c r="P288" s="1"/>
      <c r="Q288" s="1"/>
      <c r="R288" s="1"/>
      <c r="S288" s="1"/>
      <c r="T288" s="1"/>
      <c r="U288" s="1"/>
      <c r="V288" s="1"/>
      <c r="W288" s="1"/>
      <c r="X288" s="1"/>
    </row>
    <row r="289" spans="1:24" ht="13">
      <c r="A289" s="1"/>
      <c r="B289" s="1"/>
      <c r="C289" s="1"/>
      <c r="D289" s="94"/>
      <c r="E289" s="1"/>
      <c r="F289" s="1"/>
      <c r="G289" s="1"/>
      <c r="H289" s="1"/>
      <c r="I289" s="1"/>
      <c r="J289" s="1"/>
      <c r="K289" s="1"/>
      <c r="L289" s="1"/>
      <c r="M289" s="1"/>
      <c r="N289" s="1"/>
      <c r="O289" s="1"/>
      <c r="P289" s="1"/>
      <c r="Q289" s="1"/>
      <c r="R289" s="1"/>
      <c r="S289" s="1"/>
      <c r="T289" s="1"/>
      <c r="U289" s="1"/>
      <c r="V289" s="1"/>
      <c r="W289" s="1"/>
      <c r="X289" s="1"/>
    </row>
    <row r="290" spans="1:24" ht="13">
      <c r="A290" s="1"/>
      <c r="B290" s="1"/>
      <c r="C290" s="97"/>
      <c r="D290" s="98"/>
      <c r="E290" s="1"/>
      <c r="F290" s="1"/>
      <c r="G290" s="1"/>
      <c r="H290" s="1"/>
      <c r="I290" s="1"/>
      <c r="J290" s="1"/>
      <c r="K290" s="1"/>
      <c r="L290" s="1"/>
      <c r="M290" s="1"/>
      <c r="N290" s="1"/>
      <c r="O290" s="1"/>
      <c r="P290" s="1"/>
      <c r="Q290" s="1"/>
      <c r="R290" s="1"/>
      <c r="S290" s="1"/>
      <c r="T290" s="1"/>
      <c r="U290" s="1"/>
      <c r="V290" s="1"/>
      <c r="W290" s="1"/>
      <c r="X290" s="1"/>
    </row>
    <row r="291" spans="1:24" ht="13">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3">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3">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3">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3">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3">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3">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3">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3">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3">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3">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3">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3">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3">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3">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3">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3">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3">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3">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3">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3">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3">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3">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3">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3">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3">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3">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3">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3">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3">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3">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3">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3">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3">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3">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3">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3">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3">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3">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3">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3">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3">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3">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3">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3">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3">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3">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3">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3">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3">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3">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3">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3">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3">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3">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3">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3">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3">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3">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3">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3">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3">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3">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3">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3">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3">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3">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3">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3">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3">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3">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3">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3">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3">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3">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3">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3">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3">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3">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3">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3">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3">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3">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3">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3">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3">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3">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3">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3">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3">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3">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3">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3">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3">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3">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3">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3">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3">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3">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3">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3">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3">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3">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3">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3">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3">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3">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3">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3">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3">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3">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3">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3">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3">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3">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3">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3">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3">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3">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3">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3">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3">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3">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3">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3">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3">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3">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3">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3">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3">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3">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3">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3">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3">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3">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3">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3">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3">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3">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3">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3">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3">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3">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3">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3">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3">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3">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3">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3">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3">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3">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3">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3">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3">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3">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3">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3">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3">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3">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3">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3">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3">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3">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3">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3">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3">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3">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3">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3">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3">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3">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3">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3">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3">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3">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3">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3">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3">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3">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3">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3">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3">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3">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3">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3">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3">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3">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3">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3">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3">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3">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3">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3">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3">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3">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3">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3">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3">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3">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3">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3">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3">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3">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3">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3">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3">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3">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3">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3">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3">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3">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3">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3">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3">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3">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3">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3">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3">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3">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3">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3">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3">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3">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3">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3">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3">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3">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3">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3">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3">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3">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3">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3">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3">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3">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3">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3">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3">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3">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3">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3">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3">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3">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3">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3">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3">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3">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3">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3">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3">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3">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3">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3">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3">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3">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3">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3">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3">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3">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3">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3">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3">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3">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3">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3">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3">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3">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3">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3">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3">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3">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3">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3">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3">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3">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3">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3">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3">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3">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3">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3">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3">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3">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3">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3">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3">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3">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3">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3">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3">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3">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3">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3">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3">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3">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3">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3">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3">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3">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3">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3">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3">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3">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3">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3">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3">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3">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3">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3">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3">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3">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3">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3">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3">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3">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3">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3">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3">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3">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3">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3">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3">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3">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3">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3">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3">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3">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3">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3">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3">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3">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3">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3">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3">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3">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3">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3">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3">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3">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3">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3">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3">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3">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3">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3">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3">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3">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3">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3">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3">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3">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3">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3">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3">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3">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3">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3">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3">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3">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3">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3">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3">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3">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3">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3">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3">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3">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3">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3">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3">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3">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3">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3">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3">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3">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3">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3">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3">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3">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3">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3">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3">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3">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3">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3">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3">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3">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3">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3">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3">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3">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3">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3">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3">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3">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3">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3">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3">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3">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3">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3">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3">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3">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3">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3">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3">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3">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3">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3">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3">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3">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3">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3">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3">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3">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3">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3">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3">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3">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3">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3">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3">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3">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3">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3">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3">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3">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3">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3">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3">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3">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3">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3">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3">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3">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3">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3">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3">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3">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3">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3">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3">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3">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3">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3">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3">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3">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3">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3">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3">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3">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3">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3">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3">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3">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3">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3">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3">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3">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3">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3">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3">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3">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3">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3">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3">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3">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3">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3">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3">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3">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3">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3">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3">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3">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3">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3">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3">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3">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3">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3">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3">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3">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3">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3">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3">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3">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3">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3">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3">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3">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3">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3">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3">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3">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3">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3">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3">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3">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3">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3">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3">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3">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3">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3">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3">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3">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3">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3">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3">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3">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3">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3">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3">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3">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3">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3">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3">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3">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3">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3">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3">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3">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3">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3">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3">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3">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3">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3">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3">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3">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3">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3">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3">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3">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3">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3">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3">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3">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3">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3">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3">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3">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3">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3">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3">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3">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3">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3">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3">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3">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3">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3">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3">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3">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3">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3">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3">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3">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3">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3">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3">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3">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3">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3">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3">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3">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3">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3">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3">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3">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3">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3">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3">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3">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3">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3">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3">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3">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3">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3">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3">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3">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3">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3">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3">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3">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3">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3">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3">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3">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3">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3">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3">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3">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3">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3">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3">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3">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3">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3">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3">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3">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3">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3">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3">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3">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3">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3">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3">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3">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3">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3">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3">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3">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3">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3">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3">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3">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3">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3">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3">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3">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3">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3">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3">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3">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3">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3">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3">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3">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3">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3">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3">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3">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3">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3">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3">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3">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3">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3">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3">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3">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3">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3">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3">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3">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3">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3">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3">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3">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3">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3">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3">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3">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3">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3">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3">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3">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3">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3">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3">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3">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3">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3">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3">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3">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3">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3">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3">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3">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3">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3">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3">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3">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3">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3">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3">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3">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3">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3">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3">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3">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3">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3">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3">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3">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3">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3">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3">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3">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3">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3">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3">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3">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3">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3">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3">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3">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3">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3">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3">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3">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3">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3">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3">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3">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3">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3">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spans="1:24" ht="1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spans="1:24" ht="1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spans="1:24" ht="1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spans="1:24" ht="1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spans="1:24" ht="1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row r="1012" spans="1:24" ht="1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row>
    <row r="1013" spans="1:24" ht="1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row>
    <row r="1014" spans="1:24" ht="1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row>
    <row r="1015" spans="1:24" ht="1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row>
    <row r="1016" spans="1:24" ht="1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row>
    <row r="1017" spans="1:24" ht="1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row>
    <row r="1018" spans="1:24" ht="1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row>
    <row r="1019" spans="1:24" ht="13">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row>
    <row r="1020" spans="1:24" ht="13">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row>
    <row r="1021" spans="1:24" ht="13">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row>
    <row r="1022" spans="1:24" ht="13">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row>
    <row r="1023" spans="1:24" ht="1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row>
    <row r="1024" spans="1:24" ht="13">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row>
    <row r="1025" spans="1:24" ht="13">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row>
    <row r="1026" spans="1:24" ht="13">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row>
    <row r="1027" spans="1:24" ht="13">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row>
    <row r="1028" spans="1:24" ht="13">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row>
    <row r="1029" spans="1:24" ht="13">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row>
    <row r="1030" spans="1:24" ht="13">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row>
    <row r="1031" spans="1:24" ht="13">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row>
    <row r="1032" spans="1:24" ht="13">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row>
    <row r="1033" spans="1:24" ht="1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row>
    <row r="1034" spans="1:24" ht="13">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row>
    <row r="1035" spans="1:24" ht="13">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row>
    <row r="1036" spans="1:24" ht="13">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row>
    <row r="1037" spans="1:24" ht="13">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row>
    <row r="1038" spans="1:24" ht="13">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row>
    <row r="1039" spans="1:24" ht="13">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row>
    <row r="1040" spans="1:24" ht="13">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row>
    <row r="1041" spans="1:24" ht="13">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row>
    <row r="1042" spans="1:24" ht="13">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row>
    <row r="1043" spans="1:24" ht="13">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row>
    <row r="1044" spans="1:24" ht="13">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row>
    <row r="1045" spans="1:24" ht="13">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row>
    <row r="1046" spans="1:24" ht="13">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row>
    <row r="1047" spans="1:24" ht="13">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row>
    <row r="1048" spans="1:24" ht="13">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row>
    <row r="1049" spans="1:24" ht="13">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row>
    <row r="1050" spans="1:24" ht="13">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row>
    <row r="1051" spans="1:24" ht="13">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row>
    <row r="1052" spans="1:24" ht="13">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row>
    <row r="1053" spans="1:24" ht="13">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row>
    <row r="1054" spans="1:24" ht="13">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row>
    <row r="1055" spans="1:24" ht="13">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row>
    <row r="1056" spans="1:24" ht="13">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row>
    <row r="1057" spans="1:24" ht="13">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row>
    <row r="1058" spans="1:24" ht="13">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row>
    <row r="1059" spans="1:24" ht="13">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row>
    <row r="1060" spans="1:24" ht="13">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row>
    <row r="1061" spans="1:24" ht="13">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row>
    <row r="1062" spans="1:24" ht="13">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row>
    <row r="1063" spans="1:24" ht="13">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row>
    <row r="1064" spans="1:24" ht="13">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row>
    <row r="1065" spans="1:24" ht="13">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row>
    <row r="1066" spans="1:24" ht="13">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row>
    <row r="1067" spans="1:24" ht="13">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row>
    <row r="1068" spans="1:24" ht="13">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row>
    <row r="1069" spans="1:24" ht="13">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row>
    <row r="1070" spans="1:24" ht="13">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row>
    <row r="1071" spans="1:24" ht="13">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row>
    <row r="1072" spans="1:24" ht="13">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row>
    <row r="1073" spans="1:24" ht="13">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row>
    <row r="1074" spans="1:24" ht="13">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row>
    <row r="1075" spans="1:24" ht="13">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row>
    <row r="1076" spans="1:24" ht="13">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row>
    <row r="1077" spans="1:24" ht="13">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row>
    <row r="1078" spans="1:24" ht="13">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row>
    <row r="1079" spans="1:24" ht="13">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row>
    <row r="1080" spans="1:24" ht="13">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row>
    <row r="1081" spans="1:24" ht="13">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row>
    <row r="1082" spans="1:24" ht="13">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row>
    <row r="1083" spans="1:24" ht="13">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row>
    <row r="1084" spans="1:24" ht="13">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row>
    <row r="1085" spans="1:24" ht="13">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row>
    <row r="1086" spans="1:24" ht="13">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row>
    <row r="1087" spans="1:24" ht="13">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row>
    <row r="1088" spans="1:24" ht="13">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row>
    <row r="1089" spans="1:24" ht="13">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row>
    <row r="1090" spans="1:24" ht="13">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row>
    <row r="1091" spans="1:24" ht="13">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row>
    <row r="1092" spans="1:24" ht="13">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row>
    <row r="1093" spans="1:24" ht="13">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row>
    <row r="1094" spans="1:24" ht="13">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row>
    <row r="1095" spans="1:24" ht="13">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row>
    <row r="1096" spans="1:24" ht="13">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row>
    <row r="1097" spans="1:24" ht="13">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row>
    <row r="1098" spans="1:24" ht="13">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row>
    <row r="1099" spans="1:24" ht="13">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row>
    <row r="1100" spans="1:24" ht="13">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row>
    <row r="1101" spans="1:24" ht="13">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row>
    <row r="1102" spans="1:24" ht="13">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row>
    <row r="1103" spans="1:24" ht="13">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row>
    <row r="1104" spans="1:24" ht="13">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row>
    <row r="1105" spans="1:24" ht="13">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row>
    <row r="1106" spans="1:24" ht="13">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row>
    <row r="1107" spans="1:24" ht="13">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row>
    <row r="1108" spans="1:24" ht="13">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row>
    <row r="1109" spans="1:24" ht="13">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row>
    <row r="1110" spans="1:24" ht="13">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row>
    <row r="1111" spans="1:24" ht="13">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row>
    <row r="1112" spans="1:24" ht="13">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row>
    <row r="1113" spans="1:24" ht="13">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row>
    <row r="1114" spans="1:24" ht="13">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row>
    <row r="1115" spans="1:24" ht="13">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row>
    <row r="1116" spans="1:24" ht="13">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row>
    <row r="1117" spans="1:24" ht="13">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row>
    <row r="1118" spans="1:24" ht="13">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row>
    <row r="1119" spans="1:24" ht="13">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row>
    <row r="1120" spans="1:24" ht="13">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row>
    <row r="1121" spans="1:24" ht="13">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row>
    <row r="1122" spans="1:24" ht="13">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row>
    <row r="1123" spans="1:24" ht="13">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row>
    <row r="1124" spans="1:24" ht="13">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row>
    <row r="1125" spans="1:24" ht="13">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row>
  </sheetData>
  <autoFilter ref="A1:K219" xr:uid="{00000000-0009-0000-0000-000001000000}"/>
  <hyperlinks>
    <hyperlink ref="E2" r:id="rId1" display="https://www.hetzner.com/unternehmen/umweltschutz/" xr:uid="{00000000-0004-0000-0100-000000000000}"/>
    <hyperlink ref="H2" r:id="rId2" location="tab-googlechartid_googlechartid_googlechartid_chart_1111" xr:uid="{00000000-0004-0000-0100-000001000000}"/>
    <hyperlink ref="E3" r:id="rId3" display="https://www.hetzner.com/unternehmen/umweltschutz/" xr:uid="{00000000-0004-0000-0100-000002000000}"/>
    <hyperlink ref="H3" r:id="rId4" location="tab-googlechartid_googlechartid_googlechartid_chart_1111" xr:uid="{00000000-0004-0000-0100-000003000000}"/>
    <hyperlink ref="H4" r:id="rId5" location="tab-googlechartid_googlechartid_googlechartid_chart_1111" xr:uid="{00000000-0004-0000-0100-000004000000}"/>
    <hyperlink ref="H5" r:id="rId6" xr:uid="{00000000-0004-0000-0100-000005000000}"/>
    <hyperlink ref="H6" r:id="rId7" xr:uid="{00000000-0004-0000-0100-000006000000}"/>
    <hyperlink ref="H7" r:id="rId8" location="tab-googlechartid_googlechartid_googlechartid_chart_1111" xr:uid="{00000000-0004-0000-0100-000007000000}"/>
    <hyperlink ref="H8" r:id="rId9" location="tab-googlechartid_googlechartid_googlechartid_chart_1111" xr:uid="{00000000-0004-0000-0100-000008000000}"/>
    <hyperlink ref="H9" r:id="rId10" xr:uid="{00000000-0004-0000-0100-000009000000}"/>
    <hyperlink ref="H10" r:id="rId11" xr:uid="{00000000-0004-0000-0100-00000A000000}"/>
    <hyperlink ref="H11" r:id="rId12" location="tab-googlechartid_googlechartid_googlechartid_chart_1111" xr:uid="{00000000-0004-0000-0100-00000B000000}"/>
    <hyperlink ref="H12" r:id="rId13" xr:uid="{00000000-0004-0000-0100-00000C000000}"/>
    <hyperlink ref="H13" r:id="rId14" location="tab-googlechartid_googlechartid_googlechartid_chart_1111" xr:uid="{00000000-0004-0000-0100-00000D000000}"/>
    <hyperlink ref="H14" r:id="rId15" location="tab-googlechartid_googlechartid_googlechartid_chart_1111" xr:uid="{00000000-0004-0000-0100-00000E000000}"/>
    <hyperlink ref="H15" r:id="rId16" xr:uid="{00000000-0004-0000-0100-00000F000000}"/>
    <hyperlink ref="H16" r:id="rId17" xr:uid="{00000000-0004-0000-0100-000010000000}"/>
    <hyperlink ref="H17" r:id="rId18" xr:uid="{00000000-0004-0000-0100-000011000000}"/>
    <hyperlink ref="H18" r:id="rId19" xr:uid="{00000000-0004-0000-0100-000012000000}"/>
    <hyperlink ref="H19" r:id="rId20" location="tab-googlechartid_googlechartid_googlechartid_chart_1111" xr:uid="{00000000-0004-0000-0100-000013000000}"/>
    <hyperlink ref="H20" r:id="rId21" xr:uid="{00000000-0004-0000-0100-000014000000}"/>
    <hyperlink ref="H21" r:id="rId22" location="tab-googlechartid_googlechartid_googlechartid_chart_1111" xr:uid="{00000000-0004-0000-0100-000015000000}"/>
    <hyperlink ref="H22" r:id="rId23" xr:uid="{00000000-0004-0000-0100-000016000000}"/>
    <hyperlink ref="H23" r:id="rId24" xr:uid="{00000000-0004-0000-0100-000017000000}"/>
    <hyperlink ref="H24" r:id="rId25" xr:uid="{00000000-0004-0000-0100-000018000000}"/>
    <hyperlink ref="H25" r:id="rId26" location="tab-googlechartid_googlechartid_googlechartid_chart_1111" xr:uid="{00000000-0004-0000-0100-000019000000}"/>
    <hyperlink ref="H26" r:id="rId27" xr:uid="{00000000-0004-0000-0100-00001A000000}"/>
    <hyperlink ref="H27" r:id="rId28" xr:uid="{00000000-0004-0000-0100-00001B000000}"/>
    <hyperlink ref="H28" r:id="rId29" xr:uid="{00000000-0004-0000-0100-00001C000000}"/>
    <hyperlink ref="H29" r:id="rId30" xr:uid="{00000000-0004-0000-0100-00001D000000}"/>
    <hyperlink ref="H30" r:id="rId31" xr:uid="{00000000-0004-0000-0100-00001E000000}"/>
    <hyperlink ref="H31" r:id="rId32" xr:uid="{00000000-0004-0000-0100-00001F000000}"/>
    <hyperlink ref="H32" r:id="rId33" xr:uid="{00000000-0004-0000-0100-000020000000}"/>
    <hyperlink ref="H33" r:id="rId34" xr:uid="{00000000-0004-0000-0100-000021000000}"/>
    <hyperlink ref="H34" r:id="rId35" xr:uid="{00000000-0004-0000-0100-000022000000}"/>
    <hyperlink ref="H35" r:id="rId36" xr:uid="{00000000-0004-0000-0100-000023000000}"/>
    <hyperlink ref="H36" r:id="rId37" location="tab-googlechartid_googlechartid_googlechartid_chart_1111" xr:uid="{00000000-0004-0000-0100-000024000000}"/>
    <hyperlink ref="H37" r:id="rId38" location="tab-googlechartid_googlechartid_googlechartid_chart_1111" xr:uid="{00000000-0004-0000-0100-000025000000}"/>
    <hyperlink ref="H38" r:id="rId39" xr:uid="{00000000-0004-0000-0100-000026000000}"/>
    <hyperlink ref="H39" r:id="rId40" xr:uid="{00000000-0004-0000-0100-000027000000}"/>
    <hyperlink ref="H40" r:id="rId41" xr:uid="{00000000-0004-0000-0100-000028000000}"/>
    <hyperlink ref="H41" r:id="rId42" xr:uid="{00000000-0004-0000-0100-000029000000}"/>
    <hyperlink ref="H42" r:id="rId43" xr:uid="{00000000-0004-0000-0100-00002A000000}"/>
    <hyperlink ref="H43" r:id="rId44" location="tab-googlechartid_googlechartid_googlechartid_chart_1111" xr:uid="{00000000-0004-0000-0100-00002B000000}"/>
    <hyperlink ref="H44" r:id="rId45" location="tab-googlechartid_googlechartid_googlechartid_chart_1111" xr:uid="{00000000-0004-0000-0100-00002C000000}"/>
    <hyperlink ref="H45" r:id="rId46" location="tab-googlechartid_googlechartid_googlechartid_chart_1111" xr:uid="{00000000-0004-0000-0100-00002D000000}"/>
    <hyperlink ref="H46" r:id="rId47" location="tab-googlechartid_googlechartid_googlechartid_chart_1111" xr:uid="{00000000-0004-0000-0100-00002E000000}"/>
    <hyperlink ref="H47" r:id="rId48" location="tab-googlechartid_googlechartid_googlechartid_chart_1111" xr:uid="{00000000-0004-0000-0100-00002F000000}"/>
    <hyperlink ref="H48" r:id="rId49" xr:uid="{00000000-0004-0000-0100-000030000000}"/>
    <hyperlink ref="H49" r:id="rId50" location="tab-googlechartid_googlechartid_googlechartid_chart_1111" xr:uid="{00000000-0004-0000-0100-000031000000}"/>
    <hyperlink ref="H50" r:id="rId51" xr:uid="{00000000-0004-0000-0100-000032000000}"/>
    <hyperlink ref="H51" r:id="rId52" xr:uid="{00000000-0004-0000-0100-000033000000}"/>
    <hyperlink ref="H52" r:id="rId53" xr:uid="{00000000-0004-0000-0100-000034000000}"/>
    <hyperlink ref="H53" r:id="rId54" xr:uid="{00000000-0004-0000-0100-000035000000}"/>
    <hyperlink ref="H54" r:id="rId55" location="tab-googlechartid_googlechartid_googlechartid_chart_1111" xr:uid="{00000000-0004-0000-0100-000036000000}"/>
    <hyperlink ref="H55" r:id="rId56" location="tab-googlechartid_googlechartid_googlechartid_chart_1111" xr:uid="{00000000-0004-0000-0100-000037000000}"/>
    <hyperlink ref="H56" r:id="rId57" location="tab-googlechartid_googlechartid_googlechartid_chart_1111" xr:uid="{00000000-0004-0000-0100-000038000000}"/>
    <hyperlink ref="H57" r:id="rId58" location="tab-googlechartid_googlechartid_googlechartid_chart_1111" xr:uid="{00000000-0004-0000-0100-000039000000}"/>
    <hyperlink ref="H58" r:id="rId59" location="tab-googlechartid_googlechartid_googlechartid_chart_1111" xr:uid="{00000000-0004-0000-0100-00003A000000}"/>
    <hyperlink ref="H59" r:id="rId60" location="tab-googlechartid_googlechartid_googlechartid_chart_1111" xr:uid="{00000000-0004-0000-0100-00003B000000}"/>
    <hyperlink ref="H60" r:id="rId61" xr:uid="{00000000-0004-0000-0100-00003C000000}"/>
    <hyperlink ref="H61" r:id="rId62" xr:uid="{00000000-0004-0000-0100-00003D000000}"/>
    <hyperlink ref="H62" r:id="rId63" xr:uid="{00000000-0004-0000-0100-00003E000000}"/>
    <hyperlink ref="H63" r:id="rId64" xr:uid="{00000000-0004-0000-0100-00003F000000}"/>
    <hyperlink ref="H64" r:id="rId65" xr:uid="{00000000-0004-0000-0100-000040000000}"/>
    <hyperlink ref="H65" r:id="rId66" location="tab-googlechartid_googlechartid_googlechartid_chart_1111" xr:uid="{00000000-0004-0000-0100-000041000000}"/>
    <hyperlink ref="H66" r:id="rId67" location="tab-googlechartid_googlechartid_googlechartid_chart_1111" xr:uid="{00000000-0004-0000-0100-000042000000}"/>
    <hyperlink ref="H67" r:id="rId68" location="tab-googlechartid_googlechartid_googlechartid_chart_1111" xr:uid="{00000000-0004-0000-0100-000043000000}"/>
    <hyperlink ref="H68" r:id="rId69" location="tab-googlechartid_googlechartid_googlechartid_chart_1111" xr:uid="{00000000-0004-0000-0100-000044000000}"/>
    <hyperlink ref="H69" r:id="rId70" xr:uid="{00000000-0004-0000-0100-000045000000}"/>
    <hyperlink ref="H70" r:id="rId71" xr:uid="{00000000-0004-0000-0100-000046000000}"/>
    <hyperlink ref="H71" r:id="rId72" xr:uid="{00000000-0004-0000-0100-000047000000}"/>
    <hyperlink ref="H72" r:id="rId73" xr:uid="{00000000-0004-0000-0100-000048000000}"/>
    <hyperlink ref="H73" r:id="rId74" xr:uid="{00000000-0004-0000-0100-000049000000}"/>
    <hyperlink ref="H74" r:id="rId75" xr:uid="{00000000-0004-0000-0100-00004A000000}"/>
    <hyperlink ref="H75" r:id="rId76" xr:uid="{00000000-0004-0000-0100-00004B000000}"/>
    <hyperlink ref="H76" r:id="rId77" xr:uid="{00000000-0004-0000-0100-00004C000000}"/>
    <hyperlink ref="H77" r:id="rId78" xr:uid="{00000000-0004-0000-0100-00004D000000}"/>
    <hyperlink ref="H78" r:id="rId79" xr:uid="{00000000-0004-0000-0100-00004E000000}"/>
    <hyperlink ref="H79" r:id="rId80" xr:uid="{00000000-0004-0000-0100-00004F000000}"/>
    <hyperlink ref="H80" r:id="rId81" xr:uid="{00000000-0004-0000-0100-000050000000}"/>
    <hyperlink ref="H81" r:id="rId82" xr:uid="{00000000-0004-0000-0100-000051000000}"/>
    <hyperlink ref="H82" r:id="rId83" xr:uid="{00000000-0004-0000-0100-000052000000}"/>
    <hyperlink ref="H83" r:id="rId84" xr:uid="{00000000-0004-0000-0100-000053000000}"/>
    <hyperlink ref="H84" r:id="rId85" xr:uid="{00000000-0004-0000-0100-000054000000}"/>
    <hyperlink ref="H85" r:id="rId86" xr:uid="{00000000-0004-0000-0100-000055000000}"/>
    <hyperlink ref="H86" r:id="rId87" xr:uid="{00000000-0004-0000-0100-000056000000}"/>
    <hyperlink ref="H87" r:id="rId88" xr:uid="{00000000-0004-0000-0100-000057000000}"/>
    <hyperlink ref="H88" r:id="rId89" xr:uid="{00000000-0004-0000-0100-000058000000}"/>
    <hyperlink ref="H89" r:id="rId90" xr:uid="{00000000-0004-0000-0100-000059000000}"/>
    <hyperlink ref="H90" r:id="rId91" xr:uid="{00000000-0004-0000-0100-00005A000000}"/>
    <hyperlink ref="H91" r:id="rId92" xr:uid="{00000000-0004-0000-0100-00005B000000}"/>
    <hyperlink ref="H92" r:id="rId93" xr:uid="{00000000-0004-0000-0100-00005C000000}"/>
    <hyperlink ref="H93" r:id="rId94" xr:uid="{00000000-0004-0000-0100-00005D000000}"/>
    <hyperlink ref="H94" r:id="rId95" xr:uid="{00000000-0004-0000-0100-00005E000000}"/>
    <hyperlink ref="H95" r:id="rId96" xr:uid="{00000000-0004-0000-0100-00005F000000}"/>
    <hyperlink ref="H96" r:id="rId97" xr:uid="{00000000-0004-0000-0100-000060000000}"/>
    <hyperlink ref="H97" r:id="rId98" xr:uid="{00000000-0004-0000-0100-000061000000}"/>
    <hyperlink ref="H98" r:id="rId99" location="tab-googlechartid_googlechartid_googlechartid_chart_1111" xr:uid="{00000000-0004-0000-0100-000062000000}"/>
    <hyperlink ref="H99" r:id="rId100" xr:uid="{00000000-0004-0000-0100-000063000000}"/>
    <hyperlink ref="H100" r:id="rId101" xr:uid="{00000000-0004-0000-0100-000064000000}"/>
    <hyperlink ref="H101" r:id="rId102" xr:uid="{00000000-0004-0000-0100-000065000000}"/>
    <hyperlink ref="H102" r:id="rId103" xr:uid="{00000000-0004-0000-0100-000066000000}"/>
    <hyperlink ref="H103" r:id="rId104" xr:uid="{00000000-0004-0000-0100-000067000000}"/>
    <hyperlink ref="H104" r:id="rId105" xr:uid="{00000000-0004-0000-0100-000068000000}"/>
    <hyperlink ref="H105" r:id="rId106" xr:uid="{00000000-0004-0000-0100-000069000000}"/>
    <hyperlink ref="H106" r:id="rId107" xr:uid="{00000000-0004-0000-0100-00006A000000}"/>
    <hyperlink ref="H107" r:id="rId108" xr:uid="{00000000-0004-0000-0100-00006B000000}"/>
    <hyperlink ref="H108" r:id="rId109" location="tab-googlechartid_googlechartid_googlechartid_chart_1111" xr:uid="{00000000-0004-0000-0100-00006C000000}"/>
    <hyperlink ref="H109" r:id="rId110" location="tab-googlechartid_googlechartid_googlechartid_chart_1111" xr:uid="{00000000-0004-0000-0100-00006D000000}"/>
    <hyperlink ref="H110" r:id="rId111" location="tab-googlechartid_googlechartid_googlechartid_chart_1111" xr:uid="{00000000-0004-0000-0100-00006E000000}"/>
    <hyperlink ref="H111" r:id="rId112" location="tab-googlechartid_googlechartid_googlechartid_chart_1111" xr:uid="{00000000-0004-0000-0100-00006F000000}"/>
    <hyperlink ref="H112" r:id="rId113" location="tab-googlechartid_googlechartid_googlechartid_chart_1111" xr:uid="{00000000-0004-0000-0100-000070000000}"/>
    <hyperlink ref="H113" r:id="rId114" location="tab-googlechartid_googlechartid_googlechartid_chart_1111" xr:uid="{00000000-0004-0000-0100-000071000000}"/>
    <hyperlink ref="H114" r:id="rId115" location="tab-googlechartid_googlechartid_googlechartid_chart_1111" xr:uid="{00000000-0004-0000-0100-000072000000}"/>
    <hyperlink ref="H115" r:id="rId116" location="tab-googlechartid_googlechartid_googlechartid_chart_1111" xr:uid="{00000000-0004-0000-0100-000073000000}"/>
    <hyperlink ref="H116" r:id="rId117" location="tab-googlechartid_googlechartid_googlechartid_chart_1111" xr:uid="{00000000-0004-0000-0100-000074000000}"/>
    <hyperlink ref="H117" r:id="rId118" location="tab-googlechartid_googlechartid_googlechartid_chart_1111" xr:uid="{00000000-0004-0000-0100-000075000000}"/>
    <hyperlink ref="H118" r:id="rId119" location="tab-googlechartid_googlechartid_googlechartid_chart_1111" xr:uid="{00000000-0004-0000-0100-000076000000}"/>
    <hyperlink ref="H119" r:id="rId120" location="tab-googlechartid_googlechartid_googlechartid_chart_1111" xr:uid="{00000000-0004-0000-0100-000077000000}"/>
    <hyperlink ref="H120" r:id="rId121" location="tab-googlechartid_googlechartid_googlechartid_chart_1111" xr:uid="{00000000-0004-0000-0100-000078000000}"/>
    <hyperlink ref="H121" r:id="rId122" location="tab-googlechartid_googlechartid_googlechartid_chart_1111" xr:uid="{00000000-0004-0000-0100-000079000000}"/>
    <hyperlink ref="H122" r:id="rId123" location="tab-googlechartid_googlechartid_googlechartid_chart_1111" xr:uid="{00000000-0004-0000-0100-00007A000000}"/>
    <hyperlink ref="H123" r:id="rId124" location="tab-googlechartid_googlechartid_googlechartid_chart_1111" xr:uid="{00000000-0004-0000-0100-00007B000000}"/>
    <hyperlink ref="H124" r:id="rId125" location="tab-googlechartid_googlechartid_googlechartid_chart_1111" xr:uid="{00000000-0004-0000-0100-00007C000000}"/>
    <hyperlink ref="H125" r:id="rId126" location="tab-googlechartid_googlechartid_googlechartid_chart_1111" xr:uid="{00000000-0004-0000-0100-00007D000000}"/>
    <hyperlink ref="H126" r:id="rId127" location="tab-googlechartid_googlechartid_googlechartid_chart_1111" xr:uid="{00000000-0004-0000-0100-00007E000000}"/>
    <hyperlink ref="H127" r:id="rId128" location="tab-googlechartid_googlechartid_googlechartid_chart_1111" xr:uid="{00000000-0004-0000-0100-00007F000000}"/>
    <hyperlink ref="H128" r:id="rId129" location="tab-googlechartid_googlechartid_googlechartid_chart_1111" xr:uid="{00000000-0004-0000-0100-000080000000}"/>
    <hyperlink ref="H129" r:id="rId130" location="tab-googlechartid_googlechartid_googlechartid_chart_1111" xr:uid="{00000000-0004-0000-0100-000081000000}"/>
    <hyperlink ref="H130" r:id="rId131" location="tab-googlechartid_googlechartid_googlechartid_chart_1111" xr:uid="{00000000-0004-0000-0100-000082000000}"/>
    <hyperlink ref="H131" r:id="rId132" xr:uid="{00000000-0004-0000-0100-000083000000}"/>
    <hyperlink ref="H132" r:id="rId133" xr:uid="{00000000-0004-0000-0100-000084000000}"/>
    <hyperlink ref="H133" r:id="rId134" xr:uid="{00000000-0004-0000-0100-000085000000}"/>
    <hyperlink ref="H134" r:id="rId135" xr:uid="{00000000-0004-0000-0100-000086000000}"/>
    <hyperlink ref="H135" r:id="rId136" xr:uid="{00000000-0004-0000-0100-000087000000}"/>
    <hyperlink ref="H136" r:id="rId137" xr:uid="{00000000-0004-0000-0100-000088000000}"/>
    <hyperlink ref="H137" r:id="rId138" xr:uid="{00000000-0004-0000-0100-000089000000}"/>
    <hyperlink ref="H138" r:id="rId139" xr:uid="{00000000-0004-0000-0100-00008A000000}"/>
    <hyperlink ref="H139" r:id="rId140" xr:uid="{00000000-0004-0000-0100-00008B000000}"/>
    <hyperlink ref="H140" r:id="rId141" location="tab-googlechartid_googlechartid_googlechartid_chart_1111" xr:uid="{00000000-0004-0000-0100-00008C000000}"/>
    <hyperlink ref="H141" r:id="rId142" xr:uid="{00000000-0004-0000-0100-00008D000000}"/>
    <hyperlink ref="H142" r:id="rId143" xr:uid="{00000000-0004-0000-0100-00008E000000}"/>
    <hyperlink ref="H143" r:id="rId144" xr:uid="{00000000-0004-0000-0100-00008F000000}"/>
    <hyperlink ref="H144" r:id="rId145" xr:uid="{00000000-0004-0000-0100-000090000000}"/>
    <hyperlink ref="H145" r:id="rId146" location="tab-googlechartid_googlechartid_googlechartid_chart_1111" xr:uid="{00000000-0004-0000-0100-000091000000}"/>
    <hyperlink ref="H146" r:id="rId147" location="tab-googlechartid_googlechartid_googlechartid_chart_1111" xr:uid="{00000000-0004-0000-0100-000092000000}"/>
    <hyperlink ref="H147" r:id="rId148" xr:uid="{00000000-0004-0000-0100-000093000000}"/>
    <hyperlink ref="H148" r:id="rId149" location="tab-googlechartid_googlechartid_googlechartid_chart_1111" xr:uid="{00000000-0004-0000-0100-000094000000}"/>
    <hyperlink ref="H149" r:id="rId150" location="tab-googlechartid_googlechartid_googlechartid_chart_1111" xr:uid="{00000000-0004-0000-0100-000095000000}"/>
    <hyperlink ref="H150" r:id="rId151" location="tab-googlechartid_googlechartid_googlechartid_chart_1111" xr:uid="{00000000-0004-0000-0100-000096000000}"/>
    <hyperlink ref="H151" r:id="rId152" location="tab-googlechartid_googlechartid_googlechartid_chart_1111" xr:uid="{00000000-0004-0000-0100-000097000000}"/>
    <hyperlink ref="H152" r:id="rId153" location="tab-googlechartid_googlechartid_googlechartid_chart_1111" xr:uid="{00000000-0004-0000-0100-000098000000}"/>
    <hyperlink ref="H153" r:id="rId154" xr:uid="{00000000-0004-0000-0100-000099000000}"/>
    <hyperlink ref="H154" r:id="rId155" xr:uid="{00000000-0004-0000-0100-00009A000000}"/>
    <hyperlink ref="H155" r:id="rId156" xr:uid="{00000000-0004-0000-0100-00009B000000}"/>
    <hyperlink ref="H156" r:id="rId157" xr:uid="{00000000-0004-0000-0100-00009C000000}"/>
    <hyperlink ref="H157" r:id="rId158" xr:uid="{00000000-0004-0000-0100-00009D000000}"/>
    <hyperlink ref="H158" r:id="rId159" xr:uid="{00000000-0004-0000-0100-00009E000000}"/>
    <hyperlink ref="H159" r:id="rId160" xr:uid="{00000000-0004-0000-0100-00009F000000}"/>
    <hyperlink ref="H160" r:id="rId161" xr:uid="{00000000-0004-0000-0100-0000A0000000}"/>
    <hyperlink ref="H161" r:id="rId162" xr:uid="{00000000-0004-0000-0100-0000A1000000}"/>
    <hyperlink ref="H162" r:id="rId163" xr:uid="{00000000-0004-0000-0100-0000A2000000}"/>
    <hyperlink ref="H163" r:id="rId164" location="tab-googlechartid_googlechartid_googlechartid_chart_1111" xr:uid="{00000000-0004-0000-0100-0000A3000000}"/>
    <hyperlink ref="H164" r:id="rId165" xr:uid="{00000000-0004-0000-0100-0000A4000000}"/>
    <hyperlink ref="H165" r:id="rId166" xr:uid="{00000000-0004-0000-0100-0000A5000000}"/>
    <hyperlink ref="H166" r:id="rId167" xr:uid="{00000000-0004-0000-0100-0000A6000000}"/>
    <hyperlink ref="H167" r:id="rId168" xr:uid="{00000000-0004-0000-0100-0000A7000000}"/>
    <hyperlink ref="H168" r:id="rId169" xr:uid="{00000000-0004-0000-0100-0000A8000000}"/>
    <hyperlink ref="H169" r:id="rId170" xr:uid="{00000000-0004-0000-0100-0000A9000000}"/>
    <hyperlink ref="H170" r:id="rId171" xr:uid="{00000000-0004-0000-0100-0000AA000000}"/>
    <hyperlink ref="H171" r:id="rId172" xr:uid="{00000000-0004-0000-0100-0000AB000000}"/>
    <hyperlink ref="H172" r:id="rId173" xr:uid="{00000000-0004-0000-0100-0000AC000000}"/>
    <hyperlink ref="H173" r:id="rId174" xr:uid="{00000000-0004-0000-0100-0000AD000000}"/>
    <hyperlink ref="H174" r:id="rId175" xr:uid="{00000000-0004-0000-0100-0000AE000000}"/>
    <hyperlink ref="H175" r:id="rId176" xr:uid="{00000000-0004-0000-0100-0000AF000000}"/>
    <hyperlink ref="H176" r:id="rId177" xr:uid="{00000000-0004-0000-0100-0000B0000000}"/>
    <hyperlink ref="H177" r:id="rId178" xr:uid="{00000000-0004-0000-0100-0000B1000000}"/>
    <hyperlink ref="H178" r:id="rId179" xr:uid="{00000000-0004-0000-0100-0000B2000000}"/>
    <hyperlink ref="H179" r:id="rId180" xr:uid="{00000000-0004-0000-0100-0000B3000000}"/>
    <hyperlink ref="H180" r:id="rId181" xr:uid="{00000000-0004-0000-0100-0000B4000000}"/>
    <hyperlink ref="H181" r:id="rId182" xr:uid="{00000000-0004-0000-0100-0000B5000000}"/>
    <hyperlink ref="H182" r:id="rId183" xr:uid="{00000000-0004-0000-0100-0000B6000000}"/>
    <hyperlink ref="H183" r:id="rId184" xr:uid="{00000000-0004-0000-0100-0000B7000000}"/>
    <hyperlink ref="H184" r:id="rId185" xr:uid="{00000000-0004-0000-0100-0000B8000000}"/>
    <hyperlink ref="H185" r:id="rId186" xr:uid="{00000000-0004-0000-0100-0000B9000000}"/>
    <hyperlink ref="H186" r:id="rId187" xr:uid="{00000000-0004-0000-0100-0000BA000000}"/>
    <hyperlink ref="H187" r:id="rId188" xr:uid="{00000000-0004-0000-0100-0000BB000000}"/>
    <hyperlink ref="H188" r:id="rId189" xr:uid="{00000000-0004-0000-0100-0000BC000000}"/>
    <hyperlink ref="H189" r:id="rId190" xr:uid="{00000000-0004-0000-0100-0000BD000000}"/>
    <hyperlink ref="H190" r:id="rId191" xr:uid="{00000000-0004-0000-0100-0000BE000000}"/>
    <hyperlink ref="H191" r:id="rId192" xr:uid="{00000000-0004-0000-0100-0000BF000000}"/>
    <hyperlink ref="H192" r:id="rId193" xr:uid="{00000000-0004-0000-0100-0000C0000000}"/>
    <hyperlink ref="H193" r:id="rId194" xr:uid="{00000000-0004-0000-0100-0000C1000000}"/>
    <hyperlink ref="H194" r:id="rId195" xr:uid="{00000000-0004-0000-0100-0000C2000000}"/>
    <hyperlink ref="H195" r:id="rId196" xr:uid="{00000000-0004-0000-0100-0000C3000000}"/>
    <hyperlink ref="H196" r:id="rId197" xr:uid="{00000000-0004-0000-0100-0000C4000000}"/>
    <hyperlink ref="H197" r:id="rId198" xr:uid="{00000000-0004-0000-0100-0000C5000000}"/>
    <hyperlink ref="H198" r:id="rId199" xr:uid="{00000000-0004-0000-0100-0000C6000000}"/>
    <hyperlink ref="H199" r:id="rId200" xr:uid="{00000000-0004-0000-0100-0000C7000000}"/>
    <hyperlink ref="H200" r:id="rId201" xr:uid="{00000000-0004-0000-0100-0000C8000000}"/>
    <hyperlink ref="H201" r:id="rId202" xr:uid="{00000000-0004-0000-0100-0000C9000000}"/>
    <hyperlink ref="H202" r:id="rId203" xr:uid="{00000000-0004-0000-0100-0000CA000000}"/>
    <hyperlink ref="H203" r:id="rId204" xr:uid="{00000000-0004-0000-0100-0000CB000000}"/>
    <hyperlink ref="H204" r:id="rId205" xr:uid="{00000000-0004-0000-0100-0000CC000000}"/>
    <hyperlink ref="H205" r:id="rId206" xr:uid="{00000000-0004-0000-0100-0000CD000000}"/>
    <hyperlink ref="H206" r:id="rId207" xr:uid="{00000000-0004-0000-0100-0000CE000000}"/>
    <hyperlink ref="H207" r:id="rId208" xr:uid="{00000000-0004-0000-0100-0000CF000000}"/>
    <hyperlink ref="H208" r:id="rId209" xr:uid="{00000000-0004-0000-0100-0000D0000000}"/>
    <hyperlink ref="H209" r:id="rId210" xr:uid="{00000000-0004-0000-0100-0000D1000000}"/>
    <hyperlink ref="H210" r:id="rId211" xr:uid="{00000000-0004-0000-0100-0000D2000000}"/>
    <hyperlink ref="H211" r:id="rId212" xr:uid="{00000000-0004-0000-0100-0000D3000000}"/>
    <hyperlink ref="H212" r:id="rId213" xr:uid="{00000000-0004-0000-0100-0000D4000000}"/>
    <hyperlink ref="H213" r:id="rId214" xr:uid="{00000000-0004-0000-0100-0000D5000000}"/>
    <hyperlink ref="H214" r:id="rId215" xr:uid="{00000000-0004-0000-0100-0000D6000000}"/>
    <hyperlink ref="H215" r:id="rId216" xr:uid="{00000000-0004-0000-0100-0000D7000000}"/>
    <hyperlink ref="H216" r:id="rId217" xr:uid="{00000000-0004-0000-0100-0000D8000000}"/>
    <hyperlink ref="H217" r:id="rId218" xr:uid="{00000000-0004-0000-0100-0000D9000000}"/>
    <hyperlink ref="H218" r:id="rId219" xr:uid="{00000000-0004-0000-0100-0000DA000000}"/>
    <hyperlink ref="H219" r:id="rId220" xr:uid="{00000000-0004-0000-0100-0000DB000000}"/>
  </hyperlinks>
  <pageMargins left="0.7" right="0.7" top="0.75" bottom="0.75" header="0.3" footer="0.3"/>
  <drawing r:id="rId2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10"/>
  <sheetViews>
    <sheetView topLeftCell="A4" workbookViewId="0">
      <selection activeCell="B8" sqref="B8"/>
    </sheetView>
  </sheetViews>
  <sheetFormatPr baseColWidth="10" defaultColWidth="14.5" defaultRowHeight="15.75" customHeight="1"/>
  <cols>
    <col min="1" max="1" width="35.1640625" customWidth="1"/>
    <col min="2" max="2" width="17.5" customWidth="1"/>
    <col min="3" max="3" width="46.1640625" customWidth="1"/>
    <col min="4" max="4" width="79.6640625" customWidth="1"/>
  </cols>
  <sheetData>
    <row r="1" spans="1:26" ht="15.75" customHeight="1">
      <c r="A1" s="70" t="s">
        <v>439</v>
      </c>
      <c r="B1" s="70" t="s">
        <v>440</v>
      </c>
      <c r="C1" s="70" t="s">
        <v>441</v>
      </c>
      <c r="D1" s="70" t="s">
        <v>442</v>
      </c>
      <c r="E1" s="1"/>
      <c r="F1" s="1"/>
      <c r="G1" s="1"/>
      <c r="H1" s="1"/>
      <c r="I1" s="1"/>
      <c r="J1" s="1"/>
      <c r="K1" s="1"/>
      <c r="L1" s="1"/>
      <c r="M1" s="1"/>
      <c r="N1" s="1"/>
      <c r="O1" s="1"/>
      <c r="P1" s="1"/>
      <c r="Q1" s="1"/>
      <c r="R1" s="1"/>
      <c r="S1" s="1"/>
      <c r="T1" s="1"/>
      <c r="U1" s="1"/>
      <c r="V1" s="1"/>
      <c r="W1" s="1"/>
      <c r="X1" s="1"/>
      <c r="Y1" s="1"/>
      <c r="Z1" s="1"/>
    </row>
    <row r="2" spans="1:26" ht="15.75" customHeight="1">
      <c r="A2" s="99" t="s">
        <v>443</v>
      </c>
      <c r="B2" s="100"/>
      <c r="C2" s="101"/>
      <c r="D2" s="102"/>
      <c r="E2" s="3"/>
      <c r="F2" s="1"/>
      <c r="G2" s="1"/>
      <c r="H2" s="1"/>
      <c r="I2" s="1"/>
      <c r="J2" s="1"/>
      <c r="K2" s="1"/>
      <c r="L2" s="1"/>
      <c r="M2" s="1"/>
      <c r="N2" s="1"/>
      <c r="O2" s="1"/>
      <c r="P2" s="1"/>
      <c r="Q2" s="1"/>
      <c r="R2" s="1"/>
      <c r="S2" s="1"/>
      <c r="T2" s="1"/>
      <c r="U2" s="1"/>
      <c r="V2" s="1"/>
      <c r="W2" s="1"/>
      <c r="X2" s="1"/>
      <c r="Y2" s="1"/>
      <c r="Z2" s="1"/>
    </row>
    <row r="3" spans="1:26" ht="15.75" customHeight="1">
      <c r="A3" s="9" t="s">
        <v>444</v>
      </c>
      <c r="B3" s="103">
        <v>984</v>
      </c>
      <c r="C3" s="104" t="s">
        <v>445</v>
      </c>
      <c r="D3" s="105"/>
      <c r="E3" s="3"/>
      <c r="F3" s="1"/>
      <c r="G3" s="1"/>
      <c r="H3" s="1"/>
      <c r="I3" s="1"/>
      <c r="J3" s="1"/>
      <c r="K3" s="1"/>
      <c r="L3" s="1"/>
      <c r="M3" s="1"/>
      <c r="N3" s="1"/>
      <c r="O3" s="1"/>
      <c r="P3" s="1"/>
      <c r="Q3" s="1"/>
      <c r="R3" s="1"/>
      <c r="S3" s="1"/>
      <c r="T3" s="1"/>
      <c r="U3" s="1"/>
      <c r="V3" s="1"/>
      <c r="W3" s="1"/>
      <c r="X3" s="1"/>
      <c r="Y3" s="1"/>
      <c r="Z3" s="1"/>
    </row>
    <row r="4" spans="1:26" ht="15.75" customHeight="1">
      <c r="A4" s="11" t="s">
        <v>446</v>
      </c>
      <c r="B4" s="106">
        <v>8760</v>
      </c>
      <c r="C4" s="51" t="s">
        <v>447</v>
      </c>
      <c r="D4" s="13"/>
      <c r="E4" s="3"/>
      <c r="F4" s="1"/>
      <c r="G4" s="1"/>
      <c r="H4" s="1"/>
      <c r="I4" s="1"/>
      <c r="J4" s="1"/>
      <c r="K4" s="1"/>
      <c r="L4" s="1"/>
      <c r="M4" s="1"/>
      <c r="N4" s="1"/>
      <c r="O4" s="1"/>
      <c r="P4" s="1"/>
      <c r="Q4" s="1"/>
      <c r="R4" s="1"/>
      <c r="S4" s="1"/>
      <c r="T4" s="1"/>
      <c r="U4" s="1"/>
      <c r="V4" s="1"/>
      <c r="W4" s="1"/>
      <c r="X4" s="1"/>
      <c r="Y4" s="1"/>
      <c r="Z4" s="1"/>
    </row>
    <row r="5" spans="1:26" ht="15.75" customHeight="1">
      <c r="A5" s="11" t="s">
        <v>448</v>
      </c>
      <c r="B5" s="107">
        <v>0.99</v>
      </c>
      <c r="C5" s="51"/>
      <c r="D5" s="6" t="s">
        <v>449</v>
      </c>
      <c r="E5" s="3"/>
      <c r="F5" s="1"/>
      <c r="G5" s="1"/>
      <c r="H5" s="1"/>
      <c r="I5" s="1"/>
      <c r="J5" s="1"/>
      <c r="K5" s="1"/>
      <c r="L5" s="1"/>
      <c r="M5" s="1"/>
      <c r="N5" s="1"/>
      <c r="O5" s="1"/>
      <c r="P5" s="1"/>
      <c r="Q5" s="1"/>
      <c r="R5" s="1"/>
      <c r="S5" s="1"/>
      <c r="T5" s="1"/>
      <c r="U5" s="1"/>
      <c r="V5" s="1"/>
      <c r="W5" s="1"/>
      <c r="X5" s="1"/>
      <c r="Y5" s="1"/>
      <c r="Z5" s="1"/>
    </row>
    <row r="6" spans="1:26" ht="15.75" customHeight="1">
      <c r="A6" s="11" t="s">
        <v>450</v>
      </c>
      <c r="B6" s="108">
        <f>(B3*B4*B5)/1000</f>
        <v>8533.641599999999</v>
      </c>
      <c r="C6" s="51" t="s">
        <v>451</v>
      </c>
      <c r="D6" s="13"/>
      <c r="E6" s="3"/>
      <c r="F6" s="1"/>
      <c r="G6" s="1"/>
      <c r="H6" s="1"/>
      <c r="I6" s="1"/>
      <c r="J6" s="1"/>
      <c r="K6" s="1"/>
      <c r="L6" s="1"/>
      <c r="M6" s="1"/>
      <c r="N6" s="1"/>
      <c r="O6" s="1"/>
      <c r="P6" s="1"/>
      <c r="Q6" s="1"/>
      <c r="R6" s="1"/>
      <c r="S6" s="1"/>
      <c r="T6" s="1"/>
      <c r="U6" s="1"/>
      <c r="V6" s="1"/>
      <c r="W6" s="1"/>
      <c r="X6" s="1"/>
      <c r="Y6" s="1"/>
      <c r="Z6" s="1"/>
    </row>
    <row r="7" spans="1:26" ht="15.75" customHeight="1">
      <c r="A7" s="11" t="s">
        <v>452</v>
      </c>
      <c r="B7" s="109">
        <f>'Validator analysis'!I220</f>
        <v>1470</v>
      </c>
      <c r="C7" s="51"/>
      <c r="D7" s="145" t="s">
        <v>505</v>
      </c>
      <c r="E7" s="3"/>
      <c r="F7" s="1"/>
      <c r="G7" s="1"/>
      <c r="H7" s="1"/>
      <c r="I7" s="1"/>
      <c r="J7" s="1"/>
      <c r="K7" s="1"/>
      <c r="L7" s="1"/>
      <c r="M7" s="1"/>
      <c r="N7" s="1"/>
      <c r="O7" s="1"/>
      <c r="P7" s="1"/>
      <c r="Q7" s="1"/>
      <c r="R7" s="1"/>
      <c r="S7" s="1"/>
      <c r="T7" s="1"/>
      <c r="U7" s="1"/>
      <c r="V7" s="1"/>
      <c r="W7" s="1"/>
      <c r="X7" s="1"/>
      <c r="Y7" s="1"/>
      <c r="Z7" s="1"/>
    </row>
    <row r="8" spans="1:26" ht="15.75" customHeight="1">
      <c r="A8" s="11" t="s">
        <v>453</v>
      </c>
      <c r="B8" s="109">
        <v>1</v>
      </c>
      <c r="C8" s="1"/>
      <c r="D8" s="6"/>
      <c r="E8" s="3"/>
      <c r="F8" s="1"/>
      <c r="G8" s="1"/>
      <c r="H8" s="1"/>
      <c r="I8" s="1"/>
      <c r="J8" s="1"/>
      <c r="K8" s="1"/>
      <c r="L8" s="1"/>
      <c r="M8" s="1"/>
      <c r="N8" s="1"/>
      <c r="O8" s="1"/>
      <c r="P8" s="1"/>
      <c r="Q8" s="1"/>
      <c r="R8" s="1"/>
      <c r="S8" s="1"/>
      <c r="T8" s="1"/>
      <c r="U8" s="1"/>
      <c r="V8" s="1"/>
      <c r="W8" s="1"/>
      <c r="X8" s="1"/>
      <c r="Y8" s="1"/>
      <c r="Z8" s="1"/>
    </row>
    <row r="9" spans="1:26" ht="15.75" customHeight="1">
      <c r="A9" s="61" t="s">
        <v>454</v>
      </c>
      <c r="B9" s="110">
        <f>B6*B7*B8</f>
        <v>12544453.151999999</v>
      </c>
      <c r="C9" s="111" t="s">
        <v>451</v>
      </c>
      <c r="D9" s="7"/>
      <c r="E9" s="3"/>
      <c r="F9" s="1"/>
      <c r="G9" s="1"/>
      <c r="H9" s="1"/>
      <c r="I9" s="1"/>
      <c r="J9" s="1"/>
      <c r="K9" s="1"/>
      <c r="L9" s="1"/>
      <c r="M9" s="1"/>
      <c r="N9" s="1"/>
      <c r="O9" s="1"/>
      <c r="P9" s="1"/>
      <c r="Q9" s="1"/>
      <c r="R9" s="1"/>
      <c r="S9" s="1"/>
      <c r="T9" s="1"/>
      <c r="U9" s="1"/>
      <c r="V9" s="1"/>
      <c r="W9" s="1"/>
      <c r="X9" s="1"/>
      <c r="Y9" s="1"/>
      <c r="Z9" s="1"/>
    </row>
    <row r="10" spans="1:26" ht="15.75" customHeight="1">
      <c r="A10" s="112" t="s">
        <v>455</v>
      </c>
      <c r="B10" s="113"/>
      <c r="C10" s="114"/>
      <c r="D10" s="115"/>
      <c r="E10" s="3"/>
      <c r="F10" s="1"/>
      <c r="G10" s="1"/>
      <c r="H10" s="1"/>
      <c r="I10" s="1"/>
      <c r="J10" s="1"/>
      <c r="K10" s="1"/>
      <c r="L10" s="1"/>
      <c r="M10" s="1"/>
      <c r="N10" s="1"/>
      <c r="O10" s="1"/>
      <c r="P10" s="1"/>
      <c r="Q10" s="1"/>
      <c r="R10" s="1"/>
      <c r="S10" s="1"/>
      <c r="T10" s="1"/>
      <c r="U10" s="1"/>
      <c r="V10" s="1"/>
      <c r="W10" s="1"/>
      <c r="X10" s="1"/>
      <c r="Y10" s="1"/>
      <c r="Z10" s="1"/>
    </row>
    <row r="11" spans="1:26" ht="15.75" customHeight="1">
      <c r="A11" s="9" t="s">
        <v>456</v>
      </c>
      <c r="B11" s="116">
        <v>20000000000</v>
      </c>
      <c r="C11" s="104" t="s">
        <v>457</v>
      </c>
      <c r="D11" s="10" t="s">
        <v>458</v>
      </c>
      <c r="E11" s="3"/>
      <c r="F11" s="1"/>
      <c r="G11" s="1"/>
      <c r="H11" s="1"/>
      <c r="I11" s="1"/>
      <c r="J11" s="1"/>
      <c r="K11" s="1"/>
      <c r="L11" s="1"/>
      <c r="M11" s="1"/>
      <c r="N11" s="1"/>
      <c r="O11" s="1"/>
      <c r="P11" s="1"/>
      <c r="Q11" s="1"/>
      <c r="R11" s="1"/>
      <c r="S11" s="1"/>
      <c r="T11" s="1"/>
      <c r="U11" s="1"/>
      <c r="V11" s="1"/>
      <c r="W11" s="1"/>
      <c r="X11" s="1"/>
      <c r="Y11" s="1"/>
      <c r="Z11" s="1"/>
    </row>
    <row r="12" spans="1:26" ht="15.75" customHeight="1">
      <c r="A12" s="11" t="s">
        <v>459</v>
      </c>
      <c r="B12" s="117">
        <f>B9/B11</f>
        <v>6.2722265759999993E-4</v>
      </c>
      <c r="C12" s="51" t="s">
        <v>460</v>
      </c>
      <c r="D12" s="13"/>
      <c r="E12" s="3"/>
      <c r="F12" s="1"/>
      <c r="G12" s="1"/>
      <c r="H12" s="1"/>
      <c r="I12" s="1"/>
      <c r="J12" s="1"/>
      <c r="K12" s="1"/>
      <c r="L12" s="1"/>
      <c r="M12" s="1"/>
      <c r="N12" s="1"/>
      <c r="O12" s="1"/>
      <c r="P12" s="1"/>
      <c r="Q12" s="1"/>
      <c r="R12" s="1"/>
      <c r="S12" s="1"/>
      <c r="T12" s="1"/>
      <c r="U12" s="1"/>
      <c r="V12" s="1"/>
      <c r="W12" s="1"/>
      <c r="X12" s="1"/>
      <c r="Y12" s="1"/>
      <c r="Z12" s="1"/>
    </row>
    <row r="13" spans="1:26" ht="15.75" customHeight="1">
      <c r="A13" s="11" t="s">
        <v>459</v>
      </c>
      <c r="B13" s="108">
        <f>B12*3600000</f>
        <v>2258.0015673599996</v>
      </c>
      <c r="C13" s="51" t="s">
        <v>461</v>
      </c>
      <c r="D13" s="13"/>
      <c r="E13" s="3"/>
      <c r="F13" s="1"/>
      <c r="G13" s="1"/>
      <c r="H13" s="1"/>
      <c r="I13" s="1"/>
      <c r="J13" s="1"/>
      <c r="K13" s="1"/>
      <c r="L13" s="1"/>
      <c r="M13" s="1"/>
      <c r="N13" s="1"/>
      <c r="O13" s="1"/>
      <c r="P13" s="1"/>
      <c r="Q13" s="1"/>
      <c r="R13" s="1"/>
      <c r="S13" s="1"/>
      <c r="T13" s="1"/>
      <c r="U13" s="1"/>
      <c r="V13" s="1"/>
      <c r="W13" s="1"/>
      <c r="X13" s="1"/>
      <c r="Y13" s="1"/>
      <c r="Z13" s="1"/>
    </row>
    <row r="14" spans="1:26" ht="15.75" customHeight="1">
      <c r="A14" s="61" t="s">
        <v>462</v>
      </c>
      <c r="B14" s="118">
        <f>(B9*B19)/B11</f>
        <v>0.1261971560409122</v>
      </c>
      <c r="C14" s="111" t="s">
        <v>463</v>
      </c>
      <c r="D14" s="15"/>
      <c r="E14" s="3"/>
      <c r="F14" s="1"/>
      <c r="G14" s="1"/>
      <c r="H14" s="1"/>
      <c r="I14" s="1"/>
      <c r="J14" s="1"/>
      <c r="K14" s="1"/>
      <c r="L14" s="1"/>
      <c r="M14" s="1"/>
      <c r="N14" s="1"/>
      <c r="O14" s="1"/>
      <c r="P14" s="1"/>
      <c r="Q14" s="1"/>
      <c r="R14" s="1"/>
      <c r="S14" s="1"/>
      <c r="T14" s="1"/>
      <c r="U14" s="1"/>
      <c r="V14" s="1"/>
      <c r="W14" s="1"/>
      <c r="X14" s="1"/>
      <c r="Y14" s="1"/>
      <c r="Z14" s="1"/>
    </row>
    <row r="15" spans="1:26" ht="15.75" customHeight="1">
      <c r="A15" s="112" t="s">
        <v>464</v>
      </c>
      <c r="B15" s="119"/>
      <c r="C15" s="114"/>
      <c r="D15" s="115"/>
      <c r="E15" s="3"/>
      <c r="F15" s="1"/>
      <c r="G15" s="1"/>
      <c r="H15" s="1"/>
      <c r="I15" s="1"/>
      <c r="J15" s="1"/>
      <c r="K15" s="1"/>
      <c r="L15" s="1"/>
      <c r="M15" s="1"/>
      <c r="N15" s="1"/>
      <c r="O15" s="1"/>
      <c r="P15" s="1"/>
      <c r="Q15" s="1"/>
      <c r="R15" s="1"/>
      <c r="S15" s="1"/>
      <c r="T15" s="1"/>
      <c r="U15" s="1"/>
      <c r="V15" s="1"/>
      <c r="W15" s="1"/>
      <c r="X15" s="1"/>
      <c r="Y15" s="1"/>
      <c r="Z15" s="1"/>
    </row>
    <row r="16" spans="1:26" ht="15.75" customHeight="1">
      <c r="A16" s="9" t="s">
        <v>465</v>
      </c>
      <c r="B16" s="120">
        <f>'Footprint comparisons'!C2</f>
        <v>10649</v>
      </c>
      <c r="C16" s="104" t="s">
        <v>466</v>
      </c>
      <c r="D16" s="105"/>
      <c r="E16" s="3"/>
      <c r="F16" s="1"/>
      <c r="G16" s="1"/>
      <c r="H16" s="1"/>
      <c r="I16" s="1"/>
      <c r="J16" s="1"/>
      <c r="K16" s="1"/>
      <c r="L16" s="1"/>
      <c r="M16" s="1"/>
      <c r="N16" s="1"/>
      <c r="O16" s="1"/>
      <c r="P16" s="1"/>
      <c r="Q16" s="1"/>
      <c r="R16" s="1"/>
      <c r="S16" s="1"/>
      <c r="T16" s="1"/>
      <c r="U16" s="1"/>
      <c r="V16" s="1"/>
      <c r="W16" s="1"/>
      <c r="X16" s="1"/>
      <c r="Y16" s="1"/>
      <c r="Z16" s="1"/>
    </row>
    <row r="17" spans="1:26" ht="15.75" customHeight="1">
      <c r="A17" s="61" t="s">
        <v>467</v>
      </c>
      <c r="B17" s="110">
        <f>B9/B16</f>
        <v>1177.9935347919991</v>
      </c>
      <c r="C17" s="111" t="s">
        <v>468</v>
      </c>
      <c r="D17" s="7" t="s">
        <v>469</v>
      </c>
      <c r="E17" s="3"/>
      <c r="F17" s="1"/>
      <c r="G17" s="1"/>
      <c r="H17" s="1"/>
      <c r="I17" s="1"/>
      <c r="J17" s="1"/>
      <c r="K17" s="1"/>
      <c r="L17" s="1"/>
      <c r="M17" s="1"/>
      <c r="N17" s="1"/>
      <c r="O17" s="1"/>
      <c r="P17" s="1"/>
      <c r="Q17" s="1"/>
      <c r="R17" s="1"/>
      <c r="S17" s="1"/>
      <c r="T17" s="1"/>
      <c r="U17" s="1"/>
      <c r="V17" s="1"/>
      <c r="W17" s="1"/>
      <c r="X17" s="1"/>
      <c r="Y17" s="1"/>
      <c r="Z17" s="1"/>
    </row>
    <row r="18" spans="1:26" ht="15.75" customHeight="1">
      <c r="A18" s="112" t="s">
        <v>470</v>
      </c>
      <c r="B18" s="119"/>
      <c r="C18" s="114"/>
      <c r="D18" s="115"/>
      <c r="E18" s="3"/>
      <c r="F18" s="1"/>
      <c r="G18" s="1"/>
      <c r="H18" s="1"/>
      <c r="I18" s="1"/>
      <c r="J18" s="1"/>
      <c r="K18" s="1"/>
      <c r="L18" s="1"/>
      <c r="M18" s="1"/>
      <c r="N18" s="1"/>
      <c r="O18" s="1"/>
      <c r="P18" s="1"/>
      <c r="Q18" s="1"/>
      <c r="R18" s="1"/>
      <c r="S18" s="1"/>
      <c r="T18" s="1"/>
      <c r="U18" s="1"/>
      <c r="V18" s="1"/>
      <c r="W18" s="1"/>
      <c r="X18" s="1"/>
      <c r="Y18" s="1"/>
      <c r="Z18" s="1"/>
    </row>
    <row r="19" spans="1:26" ht="15.75" customHeight="1">
      <c r="A19" s="9" t="s">
        <v>471</v>
      </c>
      <c r="B19" s="121">
        <f>'Validator analysis'!K220</f>
        <v>201.19993197278944</v>
      </c>
      <c r="C19" s="104" t="s">
        <v>472</v>
      </c>
      <c r="D19" s="105"/>
      <c r="E19" s="3"/>
      <c r="F19" s="1"/>
      <c r="G19" s="1"/>
      <c r="H19" s="1"/>
      <c r="I19" s="1"/>
      <c r="J19" s="1"/>
      <c r="K19" s="1"/>
      <c r="L19" s="1"/>
      <c r="M19" s="1"/>
      <c r="N19" s="1"/>
      <c r="O19" s="1"/>
      <c r="P19" s="1"/>
      <c r="Q19" s="1"/>
      <c r="R19" s="1"/>
      <c r="S19" s="1"/>
      <c r="T19" s="1"/>
      <c r="U19" s="1"/>
      <c r="V19" s="1"/>
      <c r="W19" s="1"/>
      <c r="X19" s="1"/>
      <c r="Y19" s="1"/>
      <c r="Z19" s="1"/>
    </row>
    <row r="20" spans="1:26" ht="15.75" customHeight="1">
      <c r="A20" s="11" t="s">
        <v>473</v>
      </c>
      <c r="B20" s="108">
        <f>(B9*B19)/1000000</f>
        <v>2523.9431208182441</v>
      </c>
      <c r="C20" s="51" t="s">
        <v>474</v>
      </c>
      <c r="D20" s="13"/>
      <c r="E20" s="3"/>
      <c r="F20" s="1"/>
      <c r="G20" s="1"/>
      <c r="H20" s="1"/>
      <c r="I20" s="1"/>
      <c r="J20" s="1"/>
      <c r="K20" s="1"/>
      <c r="L20" s="1"/>
      <c r="M20" s="1"/>
      <c r="N20" s="1"/>
      <c r="O20" s="1"/>
      <c r="P20" s="1"/>
      <c r="Q20" s="1"/>
      <c r="R20" s="1"/>
      <c r="S20" s="1"/>
      <c r="T20" s="1"/>
      <c r="U20" s="1"/>
      <c r="V20" s="1"/>
      <c r="W20" s="1"/>
      <c r="X20" s="1"/>
      <c r="Y20" s="1"/>
      <c r="Z20" s="1"/>
    </row>
    <row r="21" spans="1:26" ht="15.75" customHeight="1">
      <c r="A21" s="11" t="s">
        <v>475</v>
      </c>
      <c r="B21" s="122">
        <v>50</v>
      </c>
      <c r="C21" s="51" t="s">
        <v>476</v>
      </c>
      <c r="D21" s="6" t="s">
        <v>477</v>
      </c>
      <c r="E21" s="3"/>
      <c r="F21" s="1"/>
      <c r="G21" s="1"/>
      <c r="H21" s="1"/>
      <c r="I21" s="1"/>
      <c r="J21" s="1"/>
      <c r="K21" s="1"/>
      <c r="L21" s="1"/>
      <c r="M21" s="1"/>
      <c r="N21" s="1"/>
      <c r="O21" s="1"/>
      <c r="P21" s="1"/>
      <c r="Q21" s="1"/>
      <c r="R21" s="1"/>
      <c r="S21" s="1"/>
      <c r="T21" s="1"/>
      <c r="U21" s="1"/>
      <c r="V21" s="1"/>
      <c r="W21" s="1"/>
      <c r="X21" s="1"/>
      <c r="Y21" s="1"/>
      <c r="Z21" s="1"/>
    </row>
    <row r="22" spans="1:26" ht="15.75" customHeight="1">
      <c r="A22" s="11" t="s">
        <v>478</v>
      </c>
      <c r="B22" s="123">
        <f>B20*B21</f>
        <v>126197.1560409122</v>
      </c>
      <c r="C22" s="51" t="s">
        <v>479</v>
      </c>
      <c r="D22" s="13"/>
      <c r="E22" s="3"/>
      <c r="F22" s="1"/>
      <c r="G22" s="1"/>
      <c r="H22" s="1"/>
      <c r="I22" s="1"/>
      <c r="J22" s="1"/>
      <c r="K22" s="1"/>
      <c r="L22" s="1"/>
      <c r="M22" s="1"/>
      <c r="N22" s="1"/>
      <c r="O22" s="1"/>
      <c r="P22" s="1"/>
      <c r="Q22" s="1"/>
      <c r="R22" s="1"/>
      <c r="S22" s="1"/>
      <c r="T22" s="1"/>
      <c r="U22" s="1"/>
      <c r="V22" s="1"/>
      <c r="W22" s="1"/>
      <c r="X22" s="1"/>
      <c r="Y22" s="1"/>
      <c r="Z22" s="1"/>
    </row>
    <row r="23" spans="1:26" ht="15.75" customHeight="1">
      <c r="A23" s="11" t="s">
        <v>478</v>
      </c>
      <c r="B23" s="124">
        <f>B22/B11</f>
        <v>6.3098578020456106E-6</v>
      </c>
      <c r="C23" s="51" t="s">
        <v>480</v>
      </c>
      <c r="D23" s="13"/>
      <c r="E23" s="3"/>
      <c r="F23" s="1"/>
      <c r="G23" s="1"/>
      <c r="H23" s="1"/>
      <c r="I23" s="1"/>
      <c r="J23" s="1"/>
      <c r="K23" s="1"/>
      <c r="L23" s="1"/>
      <c r="M23" s="1"/>
      <c r="N23" s="1"/>
      <c r="O23" s="1"/>
      <c r="P23" s="1"/>
      <c r="Q23" s="1"/>
      <c r="R23" s="1"/>
      <c r="S23" s="1"/>
      <c r="T23" s="1"/>
      <c r="U23" s="1"/>
      <c r="V23" s="1"/>
      <c r="W23" s="1"/>
      <c r="X23" s="1"/>
      <c r="Y23" s="1"/>
      <c r="Z23" s="1"/>
    </row>
    <row r="24" spans="1:26" ht="15.75" customHeight="1">
      <c r="A24" s="61" t="s">
        <v>478</v>
      </c>
      <c r="B24" s="125">
        <f>B22/B7</f>
        <v>85.848405470008302</v>
      </c>
      <c r="C24" s="111" t="s">
        <v>481</v>
      </c>
      <c r="D24" s="15"/>
      <c r="E24" s="3"/>
      <c r="F24" s="1"/>
      <c r="G24" s="1"/>
      <c r="H24" s="1"/>
      <c r="I24" s="1"/>
      <c r="J24" s="1"/>
      <c r="K24" s="1"/>
      <c r="L24" s="1"/>
      <c r="M24" s="1"/>
      <c r="N24" s="1"/>
      <c r="O24" s="1"/>
      <c r="P24" s="1"/>
      <c r="Q24" s="1"/>
      <c r="R24" s="1"/>
      <c r="S24" s="1"/>
      <c r="T24" s="1"/>
      <c r="U24" s="1"/>
      <c r="V24" s="1"/>
      <c r="W24" s="1"/>
      <c r="X24" s="1"/>
      <c r="Y24" s="1"/>
      <c r="Z24" s="1"/>
    </row>
    <row r="25" spans="1:26" ht="15.75" customHeight="1">
      <c r="A25" s="8"/>
      <c r="B25" s="8"/>
      <c r="C25" s="8"/>
      <c r="D25" s="8"/>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hyperlinks>
    <hyperlink ref="B3" r:id="rId1" display="https://outervision.com/b/W0yCEa" xr:uid="{00000000-0004-0000-0200-000000000000}"/>
    <hyperlink ref="D7" r:id="rId2" display="https://solanabeach.io/" xr:uid="{A1982A15-D68D-0D4C-8760-B46DBEEBA2E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3"/>
  <sheetViews>
    <sheetView workbookViewId="0">
      <pane ySplit="1" topLeftCell="A2" activePane="bottomLeft" state="frozen"/>
      <selection pane="bottomLeft" activeCell="F27" sqref="F27"/>
    </sheetView>
  </sheetViews>
  <sheetFormatPr baseColWidth="10" defaultColWidth="14.5" defaultRowHeight="15.75" customHeight="1"/>
  <cols>
    <col min="1" max="1" width="46.5" customWidth="1"/>
    <col min="2" max="2" width="11.83203125" customWidth="1"/>
    <col min="3" max="4" width="15.5" customWidth="1"/>
    <col min="5" max="5" width="20.5" customWidth="1"/>
    <col min="6" max="6" width="14.5" customWidth="1"/>
  </cols>
  <sheetData>
    <row r="1" spans="1:27" ht="35" customHeight="1">
      <c r="A1" s="126" t="s">
        <v>482</v>
      </c>
      <c r="B1" s="126" t="s">
        <v>483</v>
      </c>
      <c r="C1" s="126" t="s">
        <v>484</v>
      </c>
      <c r="D1" s="126" t="s">
        <v>485</v>
      </c>
      <c r="E1" s="126" t="s">
        <v>486</v>
      </c>
      <c r="F1" s="126"/>
      <c r="G1" s="127"/>
      <c r="H1" s="127"/>
      <c r="I1" s="127"/>
      <c r="J1" s="127"/>
      <c r="K1" s="127"/>
      <c r="L1" s="127"/>
      <c r="M1" s="127"/>
      <c r="N1" s="127"/>
      <c r="O1" s="127"/>
      <c r="P1" s="127"/>
      <c r="Q1" s="127"/>
      <c r="R1" s="127"/>
      <c r="S1" s="127"/>
      <c r="T1" s="127"/>
      <c r="U1" s="127"/>
      <c r="V1" s="127"/>
      <c r="W1" s="127"/>
      <c r="X1" s="127"/>
      <c r="Y1" s="127"/>
      <c r="Z1" s="127"/>
      <c r="AA1" s="127"/>
    </row>
    <row r="2" spans="1:27" ht="15.75" customHeight="1">
      <c r="A2" s="128" t="s">
        <v>487</v>
      </c>
      <c r="B2" s="129"/>
      <c r="C2" s="130">
        <v>10649</v>
      </c>
      <c r="D2" s="129">
        <f t="shared" ref="D2:D3" si="0">3600000*C2</f>
        <v>38336400000</v>
      </c>
      <c r="E2" s="131">
        <f>D2/'Network summary'!$B$13</f>
        <v>16978021.873041473</v>
      </c>
      <c r="F2" s="132"/>
      <c r="G2" s="133"/>
      <c r="H2" s="133"/>
      <c r="I2" s="133"/>
      <c r="J2" s="133"/>
      <c r="K2" s="133"/>
      <c r="L2" s="133"/>
      <c r="M2" s="133"/>
      <c r="N2" s="133"/>
      <c r="O2" s="133"/>
      <c r="P2" s="133"/>
      <c r="Q2" s="133"/>
      <c r="R2" s="133"/>
      <c r="S2" s="133"/>
      <c r="T2" s="133"/>
      <c r="U2" s="133"/>
      <c r="V2" s="133"/>
      <c r="W2" s="133"/>
      <c r="X2" s="133"/>
      <c r="Y2" s="133"/>
      <c r="Z2" s="133"/>
      <c r="AA2" s="133"/>
    </row>
    <row r="3" spans="1:27" ht="15.75" customHeight="1">
      <c r="A3" s="128" t="s">
        <v>488</v>
      </c>
      <c r="B3" s="129"/>
      <c r="C3" s="134">
        <v>2.9999999999999997E-4</v>
      </c>
      <c r="D3" s="129">
        <f t="shared" si="0"/>
        <v>1080</v>
      </c>
      <c r="E3" s="144">
        <f>D3/'Network summary'!$B$13</f>
        <v>0.47829904797750411</v>
      </c>
      <c r="F3" s="132"/>
      <c r="G3" s="133"/>
      <c r="H3" s="133"/>
      <c r="I3" s="133"/>
      <c r="J3" s="133"/>
      <c r="K3" s="133"/>
      <c r="L3" s="133"/>
      <c r="M3" s="133"/>
      <c r="N3" s="133"/>
      <c r="O3" s="133"/>
      <c r="P3" s="133"/>
      <c r="Q3" s="133"/>
      <c r="R3" s="133"/>
      <c r="S3" s="133"/>
      <c r="T3" s="133"/>
      <c r="U3" s="133"/>
      <c r="V3" s="133"/>
      <c r="W3" s="133"/>
      <c r="X3" s="133"/>
      <c r="Y3" s="133"/>
      <c r="Z3" s="133"/>
      <c r="AA3" s="133"/>
    </row>
    <row r="4" spans="1:27" ht="15.75" customHeight="1">
      <c r="A4" s="128" t="s">
        <v>489</v>
      </c>
      <c r="B4" s="129"/>
      <c r="C4" s="134">
        <f>'Network summary'!B12</f>
        <v>6.2722265759999993E-4</v>
      </c>
      <c r="D4" s="129">
        <f>3600000*C4</f>
        <v>2258.0015673599996</v>
      </c>
      <c r="E4" s="144">
        <f>D4/'Network summary'!$B$13</f>
        <v>1</v>
      </c>
      <c r="F4" s="132"/>
      <c r="G4" s="133"/>
      <c r="H4" s="133"/>
      <c r="I4" s="133"/>
      <c r="J4" s="133"/>
      <c r="K4" s="133"/>
      <c r="L4" s="133"/>
      <c r="M4" s="133"/>
      <c r="N4" s="133"/>
      <c r="O4" s="133"/>
      <c r="P4" s="133"/>
      <c r="Q4" s="133"/>
      <c r="R4" s="133"/>
      <c r="S4" s="133"/>
      <c r="T4" s="133"/>
      <c r="U4" s="133"/>
      <c r="V4" s="133"/>
      <c r="W4" s="133"/>
      <c r="X4" s="133"/>
      <c r="Y4" s="133"/>
      <c r="Z4" s="133"/>
      <c r="AA4" s="133"/>
    </row>
    <row r="5" spans="1:27" ht="15.75" customHeight="1">
      <c r="A5" s="128" t="s">
        <v>490</v>
      </c>
      <c r="B5" s="129">
        <v>10</v>
      </c>
      <c r="C5" s="134">
        <v>0.01</v>
      </c>
      <c r="D5" s="129">
        <f t="shared" ref="D5:D19" si="1">3600000*C5</f>
        <v>36000</v>
      </c>
      <c r="E5" s="131">
        <f>D5/'Network summary'!$B$13</f>
        <v>15.943301599250137</v>
      </c>
      <c r="F5" s="132"/>
      <c r="G5" s="133"/>
      <c r="H5" s="133"/>
      <c r="I5" s="133"/>
      <c r="J5" s="133"/>
      <c r="K5" s="133"/>
      <c r="L5" s="133"/>
      <c r="M5" s="133"/>
      <c r="N5" s="133"/>
      <c r="O5" s="133"/>
      <c r="P5" s="133"/>
      <c r="Q5" s="133"/>
      <c r="R5" s="133"/>
      <c r="S5" s="133"/>
      <c r="T5" s="133"/>
      <c r="U5" s="133"/>
      <c r="V5" s="133"/>
      <c r="W5" s="133"/>
      <c r="X5" s="133"/>
      <c r="Y5" s="133"/>
      <c r="Z5" s="133"/>
      <c r="AA5" s="133"/>
    </row>
    <row r="6" spans="1:27" ht="15.75" customHeight="1">
      <c r="A6" s="128" t="s">
        <v>491</v>
      </c>
      <c r="B6" s="135"/>
      <c r="C6" s="134">
        <v>1.2409999999999999E-2</v>
      </c>
      <c r="D6" s="129">
        <f t="shared" si="1"/>
        <v>44676</v>
      </c>
      <c r="E6" s="131">
        <f>D6/'Network summary'!$B$13</f>
        <v>19.78563728466942</v>
      </c>
      <c r="F6" s="136"/>
      <c r="G6" s="133"/>
      <c r="H6" s="133"/>
      <c r="I6" s="133"/>
      <c r="J6" s="133"/>
      <c r="K6" s="133"/>
      <c r="L6" s="133"/>
      <c r="M6" s="133"/>
      <c r="N6" s="133"/>
      <c r="O6" s="133"/>
      <c r="P6" s="133"/>
      <c r="Q6" s="133"/>
      <c r="R6" s="133"/>
      <c r="S6" s="133"/>
      <c r="T6" s="133"/>
      <c r="U6" s="133"/>
      <c r="V6" s="133"/>
      <c r="W6" s="133"/>
      <c r="X6" s="133"/>
      <c r="Y6" s="133"/>
      <c r="Z6" s="133"/>
      <c r="AA6" s="133"/>
    </row>
    <row r="7" spans="1:27" ht="15.75" customHeight="1">
      <c r="A7" s="128" t="s">
        <v>492</v>
      </c>
      <c r="B7" s="129">
        <v>13</v>
      </c>
      <c r="C7" s="137">
        <f t="shared" ref="C7:C16" si="2">(B7*1)/1000</f>
        <v>1.2999999999999999E-2</v>
      </c>
      <c r="D7" s="129">
        <f t="shared" si="1"/>
        <v>46800</v>
      </c>
      <c r="E7" s="131">
        <f>D7/'Network summary'!$B$13</f>
        <v>20.726292079025178</v>
      </c>
      <c r="F7" s="136"/>
      <c r="G7" s="133"/>
      <c r="H7" s="133"/>
      <c r="I7" s="133"/>
      <c r="J7" s="133"/>
      <c r="K7" s="133"/>
      <c r="L7" s="133"/>
      <c r="M7" s="133"/>
      <c r="N7" s="133"/>
      <c r="O7" s="133"/>
      <c r="P7" s="133"/>
      <c r="Q7" s="133"/>
      <c r="R7" s="133"/>
      <c r="S7" s="133"/>
      <c r="T7" s="133"/>
      <c r="U7" s="133"/>
      <c r="V7" s="133"/>
      <c r="W7" s="133"/>
      <c r="X7" s="133"/>
      <c r="Y7" s="133"/>
      <c r="Z7" s="133"/>
      <c r="AA7" s="133"/>
    </row>
    <row r="8" spans="1:27" ht="15.75" customHeight="1">
      <c r="A8" s="128" t="s">
        <v>493</v>
      </c>
      <c r="B8" s="138">
        <v>158</v>
      </c>
      <c r="C8" s="137">
        <f t="shared" si="2"/>
        <v>0.158</v>
      </c>
      <c r="D8" s="129">
        <f t="shared" si="1"/>
        <v>568800</v>
      </c>
      <c r="E8" s="131">
        <f>D8/'Network summary'!$B$13</f>
        <v>251.90416526815218</v>
      </c>
      <c r="F8" s="139"/>
      <c r="G8" s="133"/>
      <c r="H8" s="133"/>
      <c r="I8" s="133"/>
      <c r="J8" s="133"/>
      <c r="K8" s="133"/>
      <c r="L8" s="133"/>
      <c r="M8" s="133"/>
      <c r="N8" s="133"/>
      <c r="O8" s="133"/>
      <c r="P8" s="133"/>
      <c r="Q8" s="133"/>
      <c r="R8" s="133"/>
      <c r="S8" s="133"/>
      <c r="T8" s="133"/>
      <c r="U8" s="133"/>
      <c r="V8" s="133"/>
      <c r="W8" s="133"/>
      <c r="X8" s="133"/>
      <c r="Y8" s="133"/>
      <c r="Z8" s="133"/>
      <c r="AA8" s="133"/>
    </row>
    <row r="9" spans="1:27" ht="15.75" customHeight="1">
      <c r="A9" s="128" t="s">
        <v>494</v>
      </c>
      <c r="B9" s="129">
        <v>60</v>
      </c>
      <c r="C9" s="137">
        <f t="shared" si="2"/>
        <v>0.06</v>
      </c>
      <c r="D9" s="129">
        <f t="shared" si="1"/>
        <v>216000</v>
      </c>
      <c r="E9" s="131">
        <f>D9/'Network summary'!$B$13</f>
        <v>95.659809595500832</v>
      </c>
      <c r="F9" s="136"/>
      <c r="G9" s="133"/>
      <c r="H9" s="133"/>
      <c r="I9" s="133"/>
      <c r="J9" s="133"/>
      <c r="K9" s="133"/>
      <c r="L9" s="133"/>
      <c r="M9" s="133"/>
      <c r="N9" s="133"/>
      <c r="O9" s="133"/>
      <c r="P9" s="133"/>
      <c r="Q9" s="133"/>
      <c r="R9" s="133"/>
      <c r="S9" s="133"/>
      <c r="T9" s="133"/>
      <c r="U9" s="133"/>
      <c r="V9" s="133"/>
      <c r="W9" s="133"/>
      <c r="X9" s="133"/>
      <c r="Y9" s="133"/>
      <c r="Z9" s="133"/>
      <c r="AA9" s="133"/>
    </row>
    <row r="10" spans="1:27" ht="15.75" customHeight="1">
      <c r="A10" s="128" t="s">
        <v>495</v>
      </c>
      <c r="B10" s="138">
        <v>70</v>
      </c>
      <c r="C10" s="137">
        <f t="shared" si="2"/>
        <v>7.0000000000000007E-2</v>
      </c>
      <c r="D10" s="129">
        <f t="shared" si="1"/>
        <v>252000.00000000003</v>
      </c>
      <c r="E10" s="131">
        <f>D10/'Network summary'!$B$13</f>
        <v>111.60311119475098</v>
      </c>
      <c r="F10" s="139"/>
      <c r="G10" s="133"/>
      <c r="H10" s="133"/>
      <c r="I10" s="133"/>
      <c r="J10" s="133"/>
      <c r="K10" s="133"/>
      <c r="L10" s="133"/>
      <c r="M10" s="133"/>
      <c r="N10" s="133"/>
      <c r="O10" s="133"/>
      <c r="P10" s="133"/>
      <c r="Q10" s="133"/>
      <c r="R10" s="133"/>
      <c r="S10" s="133"/>
      <c r="T10" s="133"/>
      <c r="U10" s="133"/>
      <c r="V10" s="133"/>
      <c r="W10" s="133"/>
      <c r="X10" s="133"/>
      <c r="Y10" s="133"/>
      <c r="Z10" s="133"/>
      <c r="AA10" s="133"/>
    </row>
    <row r="11" spans="1:27" ht="15.75" customHeight="1">
      <c r="A11" s="128" t="s">
        <v>496</v>
      </c>
      <c r="B11" s="138">
        <v>150</v>
      </c>
      <c r="C11" s="137">
        <f t="shared" si="2"/>
        <v>0.15</v>
      </c>
      <c r="D11" s="129">
        <f t="shared" si="1"/>
        <v>540000</v>
      </c>
      <c r="E11" s="131">
        <f>D11/'Network summary'!$B$13</f>
        <v>239.14952398875207</v>
      </c>
      <c r="F11" s="139"/>
      <c r="G11" s="133"/>
      <c r="H11" s="133"/>
      <c r="I11" s="133"/>
      <c r="J11" s="133"/>
      <c r="K11" s="133"/>
      <c r="L11" s="133"/>
      <c r="M11" s="133"/>
      <c r="N11" s="133"/>
      <c r="O11" s="133"/>
      <c r="P11" s="133"/>
      <c r="Q11" s="133"/>
      <c r="R11" s="133"/>
      <c r="S11" s="133"/>
      <c r="T11" s="133"/>
      <c r="U11" s="133"/>
      <c r="V11" s="133"/>
      <c r="W11" s="133"/>
      <c r="X11" s="133"/>
      <c r="Y11" s="133"/>
      <c r="Z11" s="133"/>
      <c r="AA11" s="133"/>
    </row>
    <row r="12" spans="1:27" ht="15.75" customHeight="1">
      <c r="A12" s="128" t="s">
        <v>497</v>
      </c>
      <c r="B12" s="138">
        <v>196.9</v>
      </c>
      <c r="C12" s="137">
        <f t="shared" si="2"/>
        <v>0.19690000000000002</v>
      </c>
      <c r="D12" s="129">
        <f t="shared" si="1"/>
        <v>708840.00000000012</v>
      </c>
      <c r="E12" s="131">
        <f>D12/'Network summary'!$B$13</f>
        <v>313.92360848923528</v>
      </c>
      <c r="F12" s="132"/>
      <c r="G12" s="133"/>
      <c r="H12" s="133"/>
      <c r="I12" s="133"/>
      <c r="J12" s="133"/>
      <c r="K12" s="133"/>
      <c r="L12" s="133"/>
      <c r="M12" s="133"/>
      <c r="N12" s="133"/>
      <c r="O12" s="133"/>
      <c r="P12" s="133"/>
      <c r="Q12" s="133"/>
      <c r="R12" s="133"/>
      <c r="S12" s="133"/>
      <c r="T12" s="133"/>
      <c r="U12" s="133"/>
      <c r="V12" s="133"/>
      <c r="W12" s="133"/>
      <c r="X12" s="133"/>
      <c r="Y12" s="133"/>
      <c r="Z12" s="133"/>
      <c r="AA12" s="133"/>
    </row>
    <row r="13" spans="1:27" ht="15.75" customHeight="1">
      <c r="A13" s="128" t="s">
        <v>498</v>
      </c>
      <c r="B13" s="138">
        <v>180</v>
      </c>
      <c r="C13" s="137">
        <f t="shared" si="2"/>
        <v>0.18</v>
      </c>
      <c r="D13" s="129">
        <f t="shared" si="1"/>
        <v>648000</v>
      </c>
      <c r="E13" s="131">
        <f>D13/'Network summary'!$B$13</f>
        <v>286.97942878650247</v>
      </c>
      <c r="F13" s="136"/>
      <c r="G13" s="133"/>
      <c r="H13" s="133"/>
      <c r="I13" s="133"/>
      <c r="J13" s="133"/>
      <c r="K13" s="133"/>
      <c r="L13" s="133"/>
      <c r="M13" s="133"/>
      <c r="N13" s="133"/>
      <c r="O13" s="133"/>
      <c r="P13" s="133"/>
      <c r="Q13" s="133"/>
      <c r="R13" s="133"/>
      <c r="S13" s="133"/>
      <c r="T13" s="133"/>
      <c r="U13" s="133"/>
      <c r="V13" s="133"/>
      <c r="W13" s="133"/>
      <c r="X13" s="133"/>
      <c r="Y13" s="133"/>
      <c r="Z13" s="133"/>
      <c r="AA13" s="133"/>
    </row>
    <row r="14" spans="1:27" ht="15.75" customHeight="1">
      <c r="A14" s="128" t="s">
        <v>499</v>
      </c>
      <c r="B14" s="138">
        <v>1500</v>
      </c>
      <c r="C14" s="137">
        <f t="shared" si="2"/>
        <v>1.5</v>
      </c>
      <c r="D14" s="129">
        <f t="shared" si="1"/>
        <v>5400000</v>
      </c>
      <c r="E14" s="131">
        <f>D14/'Network summary'!$B$13</f>
        <v>2391.4952398875207</v>
      </c>
      <c r="F14" s="139"/>
      <c r="G14" s="133"/>
      <c r="H14" s="133"/>
      <c r="I14" s="133"/>
      <c r="J14" s="133"/>
      <c r="K14" s="133"/>
      <c r="L14" s="133"/>
      <c r="M14" s="133"/>
      <c r="N14" s="133"/>
      <c r="O14" s="133"/>
      <c r="P14" s="133"/>
      <c r="Q14" s="133"/>
      <c r="R14" s="133"/>
      <c r="S14" s="133"/>
      <c r="T14" s="133"/>
      <c r="U14" s="133"/>
      <c r="V14" s="133"/>
      <c r="W14" s="133"/>
      <c r="X14" s="133"/>
      <c r="Y14" s="133"/>
      <c r="Z14" s="133"/>
      <c r="AA14" s="133"/>
    </row>
    <row r="15" spans="1:27" ht="15.75" customHeight="1">
      <c r="A15" s="128" t="s">
        <v>500</v>
      </c>
      <c r="B15" s="138">
        <v>2400</v>
      </c>
      <c r="C15" s="137">
        <f t="shared" si="2"/>
        <v>2.4</v>
      </c>
      <c r="D15" s="129">
        <f t="shared" si="1"/>
        <v>8640000</v>
      </c>
      <c r="E15" s="131">
        <f>D15/'Network summary'!$B$13</f>
        <v>3826.392383820033</v>
      </c>
      <c r="F15" s="136"/>
      <c r="G15" s="133"/>
      <c r="H15" s="133"/>
      <c r="I15" s="133"/>
      <c r="J15" s="133"/>
      <c r="K15" s="133"/>
      <c r="L15" s="133"/>
      <c r="M15" s="133"/>
      <c r="N15" s="133"/>
      <c r="O15" s="133"/>
      <c r="P15" s="133"/>
      <c r="Q15" s="133"/>
      <c r="R15" s="133"/>
      <c r="S15" s="133"/>
      <c r="T15" s="133"/>
      <c r="U15" s="133"/>
      <c r="V15" s="133"/>
      <c r="W15" s="133"/>
      <c r="X15" s="133"/>
      <c r="Y15" s="133"/>
      <c r="Z15" s="133"/>
      <c r="AA15" s="133"/>
    </row>
    <row r="16" spans="1:27" ht="15.75" customHeight="1">
      <c r="A16" s="128" t="s">
        <v>501</v>
      </c>
      <c r="B16" s="138">
        <v>3500</v>
      </c>
      <c r="C16" s="137">
        <f t="shared" si="2"/>
        <v>3.5</v>
      </c>
      <c r="D16" s="129">
        <f t="shared" si="1"/>
        <v>12600000</v>
      </c>
      <c r="E16" s="131">
        <f>D16/'Network summary'!$B$13</f>
        <v>5580.1555597375482</v>
      </c>
      <c r="F16" s="136"/>
      <c r="G16" s="133"/>
      <c r="H16" s="133"/>
      <c r="I16" s="133"/>
      <c r="J16" s="133"/>
      <c r="K16" s="133"/>
      <c r="L16" s="133"/>
      <c r="M16" s="133"/>
      <c r="N16" s="133"/>
      <c r="O16" s="133"/>
      <c r="P16" s="133"/>
      <c r="Q16" s="133"/>
      <c r="R16" s="133"/>
      <c r="S16" s="133"/>
      <c r="T16" s="133"/>
      <c r="U16" s="133"/>
      <c r="V16" s="133"/>
      <c r="W16" s="133"/>
      <c r="X16" s="133"/>
      <c r="Y16" s="133"/>
      <c r="Z16" s="133"/>
      <c r="AA16" s="133"/>
    </row>
    <row r="17" spans="1:27" ht="15.75" customHeight="1">
      <c r="A17" s="128" t="s">
        <v>502</v>
      </c>
      <c r="B17" s="135"/>
      <c r="C17" s="140">
        <v>33.700000000000003</v>
      </c>
      <c r="D17" s="129">
        <f t="shared" si="1"/>
        <v>121320000.00000001</v>
      </c>
      <c r="E17" s="131">
        <f>D17/'Network summary'!$B$13</f>
        <v>53728.926389472974</v>
      </c>
      <c r="F17" s="136"/>
      <c r="G17" s="133"/>
      <c r="H17" s="133"/>
      <c r="I17" s="133"/>
      <c r="J17" s="133"/>
      <c r="K17" s="133"/>
      <c r="L17" s="133"/>
      <c r="M17" s="133"/>
      <c r="N17" s="133"/>
      <c r="O17" s="133"/>
      <c r="P17" s="133"/>
      <c r="Q17" s="133"/>
      <c r="R17" s="133"/>
      <c r="S17" s="133"/>
      <c r="T17" s="133"/>
      <c r="U17" s="133"/>
      <c r="V17" s="133"/>
      <c r="W17" s="133"/>
      <c r="X17" s="133"/>
      <c r="Y17" s="133"/>
      <c r="Z17" s="133"/>
      <c r="AA17" s="133"/>
    </row>
    <row r="18" spans="1:27" ht="15.75" customHeight="1">
      <c r="A18" s="141" t="s">
        <v>503</v>
      </c>
      <c r="B18" s="129"/>
      <c r="C18" s="129">
        <v>216</v>
      </c>
      <c r="D18" s="129">
        <f t="shared" si="1"/>
        <v>777600000</v>
      </c>
      <c r="E18" s="131">
        <f>D18/'Network summary'!$B$13</f>
        <v>344375.31454380299</v>
      </c>
      <c r="F18" s="132"/>
      <c r="G18" s="133"/>
      <c r="H18" s="133"/>
      <c r="I18" s="133"/>
      <c r="J18" s="133"/>
      <c r="K18" s="133"/>
      <c r="L18" s="133"/>
      <c r="M18" s="133"/>
      <c r="N18" s="133"/>
      <c r="O18" s="133"/>
      <c r="P18" s="133"/>
      <c r="Q18" s="133"/>
      <c r="R18" s="133"/>
      <c r="S18" s="133"/>
      <c r="T18" s="133"/>
      <c r="U18" s="133"/>
      <c r="V18" s="133"/>
      <c r="W18" s="133"/>
      <c r="X18" s="133"/>
      <c r="Y18" s="133"/>
      <c r="Z18" s="133"/>
      <c r="AA18" s="133"/>
    </row>
    <row r="19" spans="1:27" ht="15.75" customHeight="1">
      <c r="A19" s="128" t="s">
        <v>504</v>
      </c>
      <c r="B19" s="135"/>
      <c r="C19" s="129">
        <v>2059</v>
      </c>
      <c r="D19" s="129">
        <f t="shared" si="1"/>
        <v>7412400000</v>
      </c>
      <c r="E19" s="131">
        <f>D19/'Network summary'!$B$13</f>
        <v>3282725.7992856032</v>
      </c>
      <c r="F19" s="132"/>
      <c r="G19" s="133"/>
      <c r="H19" s="133"/>
      <c r="I19" s="133"/>
      <c r="J19" s="133"/>
      <c r="K19" s="133"/>
      <c r="L19" s="133"/>
      <c r="M19" s="133"/>
      <c r="N19" s="133"/>
      <c r="O19" s="133"/>
      <c r="P19" s="133"/>
      <c r="Q19" s="133"/>
      <c r="R19" s="133"/>
      <c r="S19" s="133"/>
      <c r="T19" s="133"/>
      <c r="U19" s="133"/>
      <c r="V19" s="133"/>
      <c r="W19" s="133"/>
      <c r="X19" s="133"/>
      <c r="Y19" s="133"/>
      <c r="Z19" s="133"/>
      <c r="AA19" s="133"/>
    </row>
    <row r="20" spans="1:27" ht="15.75" customHeight="1">
      <c r="A20" s="142"/>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row>
    <row r="21" spans="1:27" ht="15.75" customHeight="1">
      <c r="A21" s="142"/>
      <c r="B21" s="14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row>
    <row r="22" spans="1:27" ht="15.75" customHeight="1">
      <c r="A22" s="142"/>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row>
    <row r="23" spans="1:27" ht="15.75" customHeight="1">
      <c r="A23" s="14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1:27" ht="15.75" customHeight="1">
      <c r="A24" s="14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1:27" ht="15.75" customHeight="1">
      <c r="A25" s="142"/>
      <c r="B25" s="1"/>
      <c r="C25" s="1"/>
      <c r="D25" s="133"/>
      <c r="E25" s="133"/>
      <c r="F25" s="1"/>
      <c r="G25" s="133"/>
      <c r="H25" s="133"/>
      <c r="I25" s="133"/>
      <c r="J25" s="133"/>
      <c r="K25" s="133"/>
      <c r="L25" s="133"/>
      <c r="M25" s="133"/>
      <c r="N25" s="133"/>
      <c r="O25" s="133"/>
      <c r="P25" s="133"/>
      <c r="Q25" s="133"/>
      <c r="R25" s="133"/>
      <c r="S25" s="133"/>
      <c r="T25" s="133"/>
      <c r="U25" s="133"/>
      <c r="V25" s="133"/>
      <c r="W25" s="133"/>
      <c r="X25" s="133"/>
      <c r="Y25" s="133"/>
      <c r="Z25" s="133"/>
      <c r="AA25" s="133"/>
    </row>
    <row r="26" spans="1:27" ht="15.75" customHeight="1">
      <c r="A26" s="142"/>
      <c r="B26" s="133"/>
      <c r="C26" s="133"/>
      <c r="D26" s="133"/>
      <c r="E26" s="133"/>
      <c r="F26" s="1"/>
      <c r="G26" s="133"/>
      <c r="H26" s="133"/>
      <c r="I26" s="133"/>
      <c r="J26" s="133"/>
      <c r="K26" s="133"/>
      <c r="L26" s="133"/>
      <c r="M26" s="133"/>
      <c r="N26" s="133"/>
      <c r="O26" s="133"/>
      <c r="P26" s="133"/>
      <c r="Q26" s="133"/>
      <c r="R26" s="133"/>
      <c r="S26" s="133"/>
      <c r="T26" s="133"/>
      <c r="U26" s="133"/>
      <c r="V26" s="133"/>
      <c r="W26" s="133"/>
      <c r="X26" s="133"/>
      <c r="Y26" s="133"/>
      <c r="Z26" s="133"/>
      <c r="AA26" s="133"/>
    </row>
    <row r="27" spans="1:27" ht="15.75" customHeight="1">
      <c r="A27" s="14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row>
    <row r="28" spans="1:27" ht="15.75" customHeight="1">
      <c r="A28" s="142"/>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row>
    <row r="29" spans="1:27" ht="15.75" customHeight="1">
      <c r="A29" s="14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row>
    <row r="30" spans="1:27" ht="15.75" customHeight="1">
      <c r="A30" s="142"/>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row>
    <row r="31" spans="1:27" ht="15.75" customHeight="1">
      <c r="A31" s="14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row>
    <row r="32" spans="1:27" ht="15.75" customHeight="1">
      <c r="A32" s="14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row>
    <row r="33" spans="1:27" ht="15.75" customHeight="1">
      <c r="A33" s="14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row>
    <row r="34" spans="1:27" ht="15.75" customHeight="1">
      <c r="A34" s="142"/>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row>
    <row r="35" spans="1:27" ht="15.75" customHeight="1">
      <c r="A35" s="14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1:27" ht="15.75" customHeight="1">
      <c r="A36" s="142"/>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1:27" ht="15.75" customHeight="1">
      <c r="A37" s="142"/>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row>
    <row r="38" spans="1:27" ht="15.75" customHeight="1">
      <c r="A38" s="142"/>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row>
    <row r="39" spans="1:27" ht="15.75" customHeight="1">
      <c r="A39" s="14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row>
    <row r="40" spans="1:27" ht="15.75" customHeight="1">
      <c r="A40" s="14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1:27" ht="15.75" customHeight="1">
      <c r="A41" s="142"/>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row>
    <row r="42" spans="1:27" ht="15.75" customHeight="1">
      <c r="A42" s="142"/>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row>
    <row r="43" spans="1:27" ht="15.75" customHeight="1">
      <c r="A43" s="142"/>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1:27" ht="15.75" customHeight="1">
      <c r="A44" s="14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row>
    <row r="45" spans="1:27" ht="15.75" customHeight="1">
      <c r="A45" s="14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row>
    <row r="46" spans="1:27" ht="15.75" customHeight="1">
      <c r="A46" s="14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row>
    <row r="47" spans="1:27" ht="15.75" customHeight="1">
      <c r="A47" s="14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row>
    <row r="48" spans="1:27" ht="15.75" customHeight="1">
      <c r="A48" s="142"/>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row>
    <row r="49" spans="1:27" ht="15.75" customHeight="1">
      <c r="A49" s="14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row>
    <row r="50" spans="1:27" ht="15.75" customHeight="1">
      <c r="A50" s="14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row r="51" spans="1:27" ht="15.75" customHeight="1">
      <c r="A51" s="14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1:27" ht="15.75" customHeight="1">
      <c r="A52" s="142"/>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row>
    <row r="53" spans="1:27" ht="15.75" customHeight="1">
      <c r="A53" s="14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row>
    <row r="54" spans="1:27" ht="15.75" customHeight="1">
      <c r="A54" s="14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row>
    <row r="55" spans="1:27" ht="15.75" customHeight="1">
      <c r="A55" s="14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row>
    <row r="56" spans="1:27" ht="15.75" customHeight="1">
      <c r="A56" s="14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row>
    <row r="57" spans="1:27" ht="15.75" customHeight="1">
      <c r="A57" s="14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row>
    <row r="58" spans="1:27" ht="15.75" customHeight="1">
      <c r="A58" s="142"/>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row>
    <row r="59" spans="1:27" ht="15.75" customHeight="1">
      <c r="A59" s="142"/>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row>
    <row r="60" spans="1:27" ht="13">
      <c r="A60" s="14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row>
    <row r="61" spans="1:27" ht="13">
      <c r="A61" s="14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row>
    <row r="62" spans="1:27" ht="13">
      <c r="A62" s="14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row>
    <row r="63" spans="1:27" ht="13">
      <c r="A63" s="142"/>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row>
    <row r="64" spans="1:27" ht="13">
      <c r="A64" s="14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row>
    <row r="65" spans="1:27" ht="13">
      <c r="A65" s="142"/>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row>
    <row r="66" spans="1:27" ht="13">
      <c r="A66" s="14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row>
    <row r="67" spans="1:27" ht="13">
      <c r="A67" s="14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row>
    <row r="68" spans="1:27" ht="13">
      <c r="A68" s="142"/>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row>
    <row r="69" spans="1:27" ht="13">
      <c r="A69" s="14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row>
    <row r="70" spans="1:27" ht="13">
      <c r="A70" s="142"/>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row>
    <row r="71" spans="1:27" ht="13">
      <c r="A71" s="142"/>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row>
    <row r="72" spans="1:27" ht="13">
      <c r="A72" s="142"/>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row>
    <row r="73" spans="1:27" ht="13">
      <c r="A73" s="142"/>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row>
    <row r="74" spans="1:27" ht="13">
      <c r="A74" s="14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row>
    <row r="75" spans="1:27" ht="13">
      <c r="A75" s="142"/>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row>
    <row r="76" spans="1:27" ht="13">
      <c r="A76" s="142"/>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row>
    <row r="77" spans="1:27" ht="13">
      <c r="A77" s="142"/>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row>
    <row r="78" spans="1:27" ht="13">
      <c r="A78" s="142"/>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row>
    <row r="79" spans="1:27" ht="13">
      <c r="A79" s="14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row>
    <row r="80" spans="1:27" ht="13">
      <c r="A80" s="142"/>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row>
    <row r="81" spans="1:27" ht="13">
      <c r="A81" s="14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row>
    <row r="82" spans="1:27" ht="13">
      <c r="A82" s="142"/>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row>
    <row r="83" spans="1:27" ht="13">
      <c r="A83" s="142"/>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row>
    <row r="84" spans="1:27" ht="13">
      <c r="A84" s="142"/>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row>
    <row r="85" spans="1:27" ht="13">
      <c r="A85" s="142"/>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row>
    <row r="86" spans="1:27" ht="13">
      <c r="A86" s="142"/>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row>
    <row r="87" spans="1:27" ht="13">
      <c r="A87" s="142"/>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row>
    <row r="88" spans="1:27" ht="13">
      <c r="A88" s="14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row>
    <row r="89" spans="1:27" ht="13">
      <c r="A89" s="142"/>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row>
    <row r="90" spans="1:27" ht="13">
      <c r="A90" s="14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row>
    <row r="91" spans="1:27" ht="13">
      <c r="A91" s="142"/>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row>
    <row r="92" spans="1:27" ht="13">
      <c r="A92" s="142"/>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row>
    <row r="93" spans="1:27" ht="13">
      <c r="A93" s="14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row>
    <row r="94" spans="1:27" ht="13">
      <c r="A94" s="142"/>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row>
    <row r="95" spans="1:27" ht="13">
      <c r="A95" s="142"/>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row>
    <row r="96" spans="1:27" ht="13">
      <c r="A96" s="14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row>
    <row r="97" spans="1:27" ht="13">
      <c r="A97" s="142"/>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row>
    <row r="98" spans="1:27" ht="13">
      <c r="A98" s="142"/>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row>
    <row r="99" spans="1:27" ht="13">
      <c r="A99" s="142"/>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row>
    <row r="100" spans="1:27" ht="13">
      <c r="A100" s="142"/>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row>
    <row r="101" spans="1:27" ht="13">
      <c r="A101" s="142"/>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row>
    <row r="102" spans="1:27" ht="13">
      <c r="A102" s="142"/>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row>
    <row r="103" spans="1:27" ht="13">
      <c r="A103" s="142"/>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row>
    <row r="104" spans="1:27" ht="13">
      <c r="A104" s="142"/>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row>
    <row r="105" spans="1:27" ht="13">
      <c r="A105" s="14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row>
    <row r="106" spans="1:27" ht="13">
      <c r="A106" s="142"/>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row>
    <row r="107" spans="1:27" ht="13">
      <c r="A107" s="142"/>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row>
    <row r="108" spans="1:27" ht="13">
      <c r="A108" s="142"/>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row>
    <row r="109" spans="1:27" ht="13">
      <c r="A109" s="142"/>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row>
    <row r="110" spans="1:27" ht="13">
      <c r="A110" s="142"/>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row>
    <row r="111" spans="1:27" ht="13">
      <c r="A111" s="142"/>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row>
    <row r="112" spans="1:27" ht="13">
      <c r="A112" s="142"/>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row>
    <row r="113" spans="1:27" ht="13">
      <c r="A113" s="14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row>
    <row r="114" spans="1:27" ht="13">
      <c r="A114" s="142"/>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row>
    <row r="115" spans="1:27" ht="13">
      <c r="A115" s="142"/>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row>
    <row r="116" spans="1:27" ht="13">
      <c r="A116" s="142"/>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row>
    <row r="117" spans="1:27" ht="13">
      <c r="A117" s="142"/>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row>
    <row r="118" spans="1:27" ht="13">
      <c r="A118" s="142"/>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row>
    <row r="119" spans="1:27" ht="13">
      <c r="A119" s="142"/>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row>
    <row r="120" spans="1:27" ht="13">
      <c r="A120" s="142"/>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row>
    <row r="121" spans="1:27" ht="13">
      <c r="A121" s="142"/>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row>
    <row r="122" spans="1:27" ht="13">
      <c r="A122" s="142"/>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row>
    <row r="123" spans="1:27" ht="13">
      <c r="A123" s="142"/>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row>
    <row r="124" spans="1:27" ht="13">
      <c r="A124" s="142"/>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row>
    <row r="125" spans="1:27" ht="13">
      <c r="A125" s="14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row>
    <row r="126" spans="1:27" ht="13">
      <c r="A126" s="142"/>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row>
    <row r="127" spans="1:27" ht="13">
      <c r="A127" s="142"/>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row>
    <row r="128" spans="1:27" ht="13">
      <c r="A128" s="142"/>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row>
    <row r="129" spans="1:27" ht="13">
      <c r="A129" s="142"/>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row>
    <row r="130" spans="1:27" ht="13">
      <c r="A130" s="142"/>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row>
    <row r="131" spans="1:27" ht="13">
      <c r="A131" s="142"/>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row>
    <row r="132" spans="1:27" ht="13">
      <c r="A132" s="142"/>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row>
    <row r="133" spans="1:27" ht="13">
      <c r="A133" s="142"/>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row>
    <row r="134" spans="1:27" ht="13">
      <c r="A134" s="142"/>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row>
    <row r="135" spans="1:27" ht="13">
      <c r="A135" s="14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row>
    <row r="136" spans="1:27" ht="13">
      <c r="A136" s="142"/>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row>
    <row r="137" spans="1:27" ht="13">
      <c r="A137" s="142"/>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row>
    <row r="138" spans="1:27" ht="13">
      <c r="A138" s="142"/>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row>
    <row r="139" spans="1:27" ht="13">
      <c r="A139" s="142"/>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row>
    <row r="140" spans="1:27" ht="13">
      <c r="A140" s="142"/>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row>
    <row r="141" spans="1:27" ht="13">
      <c r="A141" s="142"/>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row>
    <row r="142" spans="1:27" ht="13">
      <c r="A142" s="142"/>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row>
    <row r="143" spans="1:27" ht="13">
      <c r="A143" s="142"/>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row>
    <row r="144" spans="1:27" ht="13">
      <c r="A144" s="14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row>
    <row r="145" spans="1:27" ht="13">
      <c r="A145" s="142"/>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row>
    <row r="146" spans="1:27" ht="13">
      <c r="A146" s="142"/>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row>
    <row r="147" spans="1:27" ht="13">
      <c r="A147" s="142"/>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row>
    <row r="148" spans="1:27" ht="13">
      <c r="A148" s="142"/>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row>
    <row r="149" spans="1:27" ht="13">
      <c r="A149" s="142"/>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row>
    <row r="150" spans="1:27" ht="13">
      <c r="A150" s="142"/>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row>
    <row r="151" spans="1:27" ht="13">
      <c r="A151" s="142"/>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row>
    <row r="152" spans="1:27" ht="13">
      <c r="A152" s="14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row>
    <row r="153" spans="1:27" ht="13">
      <c r="A153" s="142"/>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row>
    <row r="154" spans="1:27" ht="13">
      <c r="A154" s="142"/>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row>
    <row r="155" spans="1:27" ht="13">
      <c r="A155" s="142"/>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row>
    <row r="156" spans="1:27" ht="13">
      <c r="A156" s="142"/>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row>
    <row r="157" spans="1:27" ht="13">
      <c r="A157" s="142"/>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row>
    <row r="158" spans="1:27" ht="13">
      <c r="A158" s="142"/>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row>
    <row r="159" spans="1:27" ht="13">
      <c r="A159" s="142"/>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row>
    <row r="160" spans="1:27" ht="13">
      <c r="A160" s="142"/>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row>
    <row r="161" spans="1:27" ht="13">
      <c r="A161" s="14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row>
    <row r="162" spans="1:27" ht="13">
      <c r="A162" s="142"/>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row>
    <row r="163" spans="1:27" ht="13">
      <c r="A163" s="142"/>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row>
    <row r="164" spans="1:27" ht="13">
      <c r="A164" s="142"/>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row>
    <row r="165" spans="1:27" ht="13">
      <c r="A165" s="142"/>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row>
    <row r="166" spans="1:27" ht="13">
      <c r="A166" s="142"/>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row>
    <row r="167" spans="1:27" ht="13">
      <c r="A167" s="142"/>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row>
    <row r="168" spans="1:27" ht="13">
      <c r="A168" s="142"/>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row>
    <row r="169" spans="1:27" ht="13">
      <c r="A169" s="142"/>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row>
    <row r="170" spans="1:27" ht="13">
      <c r="A170" s="142"/>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row>
    <row r="171" spans="1:27" ht="13">
      <c r="A171" s="142"/>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row>
    <row r="172" spans="1:27" ht="13">
      <c r="A172" s="142"/>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row>
    <row r="173" spans="1:27" ht="13">
      <c r="A173" s="142"/>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row>
    <row r="174" spans="1:27" ht="13">
      <c r="A174" s="142"/>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row>
    <row r="175" spans="1:27" ht="13">
      <c r="A175" s="14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row>
    <row r="176" spans="1:27" ht="13">
      <c r="A176" s="142"/>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row>
    <row r="177" spans="1:27" ht="13">
      <c r="A177" s="142"/>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row>
    <row r="178" spans="1:27" ht="13">
      <c r="A178" s="14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row>
    <row r="179" spans="1:27" ht="13">
      <c r="A179" s="142"/>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row>
    <row r="180" spans="1:27" ht="13">
      <c r="A180" s="142"/>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row>
    <row r="181" spans="1:27" ht="13">
      <c r="A181" s="142"/>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row>
    <row r="182" spans="1:27" ht="13">
      <c r="A182" s="14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row>
    <row r="183" spans="1:27" ht="13">
      <c r="A183" s="14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row>
    <row r="184" spans="1:27" ht="13">
      <c r="A184" s="14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row>
    <row r="185" spans="1:27" ht="13">
      <c r="A185" s="14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row>
    <row r="186" spans="1:27" ht="13">
      <c r="A186" s="14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row>
    <row r="187" spans="1:27" ht="13">
      <c r="A187" s="14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row>
    <row r="188" spans="1:27" ht="13">
      <c r="A188" s="14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row>
    <row r="189" spans="1:27" ht="13">
      <c r="A189" s="14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row>
    <row r="190" spans="1:27" ht="13">
      <c r="A190" s="14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row>
    <row r="191" spans="1:27" ht="13">
      <c r="A191" s="142"/>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row>
    <row r="192" spans="1:27" ht="13">
      <c r="A192" s="142"/>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row>
    <row r="193" spans="1:27" ht="13">
      <c r="A193" s="142"/>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row>
    <row r="194" spans="1:27" ht="13">
      <c r="A194" s="142"/>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row>
    <row r="195" spans="1:27" ht="13">
      <c r="A195" s="142"/>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row>
    <row r="196" spans="1:27" ht="13">
      <c r="A196" s="142"/>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row>
    <row r="197" spans="1:27" ht="13">
      <c r="A197" s="142"/>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row>
    <row r="198" spans="1:27" ht="13">
      <c r="A198" s="142"/>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row>
    <row r="199" spans="1:27" ht="13">
      <c r="A199" s="142"/>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row>
    <row r="200" spans="1:27" ht="13">
      <c r="A200" s="14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row>
    <row r="201" spans="1:27" ht="13">
      <c r="A201" s="142"/>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row>
    <row r="202" spans="1:27" ht="13">
      <c r="A202" s="142"/>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row>
    <row r="203" spans="1:27" ht="13">
      <c r="A203" s="142"/>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row>
    <row r="204" spans="1:27" ht="13">
      <c r="A204" s="142"/>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row>
    <row r="205" spans="1:27" ht="13">
      <c r="A205" s="142"/>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row>
    <row r="206" spans="1:27" ht="13">
      <c r="A206" s="142"/>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row>
    <row r="207" spans="1:27" ht="13">
      <c r="A207" s="142"/>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row>
    <row r="208" spans="1:27" ht="13">
      <c r="A208" s="142"/>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row>
    <row r="209" spans="1:27" ht="13">
      <c r="A209" s="142"/>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row>
    <row r="210" spans="1:27" ht="13">
      <c r="A210" s="142"/>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row>
    <row r="211" spans="1:27" ht="13">
      <c r="A211" s="142"/>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row>
    <row r="212" spans="1:27" ht="13">
      <c r="A212" s="142"/>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row>
    <row r="213" spans="1:27" ht="13">
      <c r="A213" s="142"/>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row>
    <row r="214" spans="1:27" ht="13">
      <c r="A214" s="142"/>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row>
    <row r="215" spans="1:27" ht="13">
      <c r="A215" s="142"/>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row>
    <row r="216" spans="1:27" ht="13">
      <c r="A216" s="142"/>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row>
    <row r="217" spans="1:27" ht="13">
      <c r="A217" s="142"/>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row>
    <row r="218" spans="1:27" ht="13">
      <c r="A218" s="142"/>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row>
    <row r="219" spans="1:27" ht="13">
      <c r="A219" s="142"/>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row>
    <row r="220" spans="1:27" ht="13">
      <c r="A220" s="142"/>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row>
    <row r="221" spans="1:27" ht="13">
      <c r="A221" s="142"/>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row>
    <row r="222" spans="1:27" ht="13">
      <c r="A222" s="142"/>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row>
    <row r="223" spans="1:27" ht="13">
      <c r="A223" s="142"/>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row>
    <row r="224" spans="1:27" ht="13">
      <c r="A224" s="142"/>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row>
    <row r="225" spans="1:27" ht="13">
      <c r="A225" s="142"/>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row>
    <row r="226" spans="1:27" ht="13">
      <c r="A226" s="14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row>
    <row r="227" spans="1:27" ht="13">
      <c r="A227" s="142"/>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row>
    <row r="228" spans="1:27" ht="13">
      <c r="A228" s="142"/>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row>
    <row r="229" spans="1:27" ht="13">
      <c r="A229" s="142"/>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row>
    <row r="230" spans="1:27" ht="13">
      <c r="A230" s="142"/>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row>
    <row r="231" spans="1:27" ht="13">
      <c r="A231" s="142"/>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row>
    <row r="232" spans="1:27" ht="13">
      <c r="A232" s="14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row>
    <row r="233" spans="1:27" ht="13">
      <c r="A233" s="142"/>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row>
    <row r="234" spans="1:27" ht="13">
      <c r="A234" s="142"/>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row>
    <row r="235" spans="1:27" ht="13">
      <c r="A235" s="142"/>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row>
    <row r="236" spans="1:27" ht="13">
      <c r="A236" s="142"/>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row>
    <row r="237" spans="1:27" ht="13">
      <c r="A237" s="14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row>
    <row r="238" spans="1:27" ht="13">
      <c r="A238" s="142"/>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row>
    <row r="239" spans="1:27" ht="13">
      <c r="A239" s="142"/>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row>
    <row r="240" spans="1:27" ht="13">
      <c r="A240" s="142"/>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row>
    <row r="241" spans="1:27" ht="13">
      <c r="A241" s="142"/>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row>
    <row r="242" spans="1:27" ht="13">
      <c r="A242" s="142"/>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row>
    <row r="243" spans="1:27" ht="13">
      <c r="A243" s="142"/>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row>
    <row r="244" spans="1:27" ht="13">
      <c r="A244" s="14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row>
    <row r="245" spans="1:27" ht="13">
      <c r="A245" s="142"/>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row>
    <row r="246" spans="1:27" ht="13">
      <c r="A246" s="142"/>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row>
    <row r="247" spans="1:27" ht="13">
      <c r="A247" s="142"/>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row>
    <row r="248" spans="1:27" ht="13">
      <c r="A248" s="142"/>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row>
    <row r="249" spans="1:27" ht="13">
      <c r="A249" s="142"/>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row>
    <row r="250" spans="1:27" ht="13">
      <c r="A250" s="142"/>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row>
    <row r="251" spans="1:27" ht="13">
      <c r="A251" s="142"/>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row>
    <row r="252" spans="1:27" ht="13">
      <c r="A252" s="142"/>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row>
    <row r="253" spans="1:27" ht="13">
      <c r="A253" s="142"/>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row>
    <row r="254" spans="1:27" ht="13">
      <c r="A254" s="142"/>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row>
    <row r="255" spans="1:27" ht="13">
      <c r="A255" s="142"/>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row>
    <row r="256" spans="1:27" ht="13">
      <c r="A256" s="14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row>
    <row r="257" spans="1:27" ht="13">
      <c r="A257" s="142"/>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row>
    <row r="258" spans="1:27" ht="13">
      <c r="A258" s="142"/>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row>
    <row r="259" spans="1:27" ht="13">
      <c r="A259" s="14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row>
    <row r="260" spans="1:27" ht="13">
      <c r="A260" s="142"/>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row>
    <row r="261" spans="1:27" ht="13">
      <c r="A261" s="142"/>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row>
    <row r="262" spans="1:27" ht="13">
      <c r="A262" s="142"/>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row>
    <row r="263" spans="1:27" ht="13">
      <c r="A263" s="142"/>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row>
    <row r="264" spans="1:27" ht="13">
      <c r="A264" s="14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row>
    <row r="265" spans="1:27" ht="13">
      <c r="A265" s="142"/>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row>
    <row r="266" spans="1:27" ht="13">
      <c r="A266" s="142"/>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row>
    <row r="267" spans="1:27" ht="13">
      <c r="A267" s="142"/>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row>
    <row r="268" spans="1:27" ht="13">
      <c r="A268" s="142"/>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row>
    <row r="269" spans="1:27" ht="13">
      <c r="A269" s="142"/>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row>
    <row r="270" spans="1:27" ht="13">
      <c r="A270" s="14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row>
    <row r="271" spans="1:27" ht="13">
      <c r="A271" s="142"/>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row>
    <row r="272" spans="1:27" ht="13">
      <c r="A272" s="142"/>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row>
    <row r="273" spans="1:27" ht="13">
      <c r="A273" s="142"/>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row>
    <row r="274" spans="1:27" ht="13">
      <c r="A274" s="142"/>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row>
    <row r="275" spans="1:27" ht="13">
      <c r="A275" s="142"/>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row>
    <row r="276" spans="1:27" ht="13">
      <c r="A276" s="142"/>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row>
    <row r="277" spans="1:27" ht="13">
      <c r="A277" s="142"/>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row>
    <row r="278" spans="1:27" ht="13">
      <c r="A278" s="142"/>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row>
    <row r="279" spans="1:27" ht="13">
      <c r="A279" s="142"/>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row>
    <row r="280" spans="1:27" ht="13">
      <c r="A280" s="142"/>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row>
    <row r="281" spans="1:27" ht="13">
      <c r="A281" s="142"/>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row>
    <row r="282" spans="1:27" ht="13">
      <c r="A282" s="142"/>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row>
    <row r="283" spans="1:27" ht="13">
      <c r="A283" s="142"/>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row>
    <row r="284" spans="1:27" ht="13">
      <c r="A284" s="142"/>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row>
    <row r="285" spans="1:27" ht="13">
      <c r="A285" s="142"/>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row>
    <row r="286" spans="1:27" ht="13">
      <c r="A286" s="142"/>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row>
    <row r="287" spans="1:27" ht="13">
      <c r="A287" s="142"/>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row>
    <row r="288" spans="1:27" ht="13">
      <c r="A288" s="142"/>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row>
    <row r="289" spans="1:27" ht="13">
      <c r="A289" s="142"/>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row>
    <row r="290" spans="1:27" ht="13">
      <c r="A290" s="142"/>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row>
    <row r="291" spans="1:27" ht="13">
      <c r="A291" s="142"/>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row>
    <row r="292" spans="1:27" ht="13">
      <c r="A292" s="142"/>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row>
    <row r="293" spans="1:27" ht="13">
      <c r="A293" s="142"/>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row>
    <row r="294" spans="1:27" ht="13">
      <c r="A294" s="142"/>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row>
    <row r="295" spans="1:27" ht="13">
      <c r="A295" s="142"/>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row>
    <row r="296" spans="1:27" ht="13">
      <c r="A296" s="14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row>
    <row r="297" spans="1:27" ht="13">
      <c r="A297" s="142"/>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row>
    <row r="298" spans="1:27" ht="13">
      <c r="A298" s="142"/>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row>
    <row r="299" spans="1:27" ht="13">
      <c r="A299" s="142"/>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row>
    <row r="300" spans="1:27" ht="13">
      <c r="A300" s="142"/>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row>
    <row r="301" spans="1:27" ht="13">
      <c r="A301" s="142"/>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row>
    <row r="302" spans="1:27" ht="13">
      <c r="A302" s="142"/>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row>
    <row r="303" spans="1:27" ht="13">
      <c r="A303" s="142"/>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row>
    <row r="304" spans="1:27" ht="13">
      <c r="A304" s="142"/>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row>
    <row r="305" spans="1:27" ht="13">
      <c r="A305" s="142"/>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row>
    <row r="306" spans="1:27" ht="13">
      <c r="A306" s="142"/>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row>
    <row r="307" spans="1:27" ht="13">
      <c r="A307" s="142"/>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row>
    <row r="308" spans="1:27" ht="13">
      <c r="A308" s="142"/>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row>
    <row r="309" spans="1:27" ht="13">
      <c r="A309" s="142"/>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row>
    <row r="310" spans="1:27" ht="13">
      <c r="A310" s="142"/>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row>
    <row r="311" spans="1:27" ht="13">
      <c r="A311" s="142"/>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row>
    <row r="312" spans="1:27" ht="13">
      <c r="A312" s="142"/>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row>
    <row r="313" spans="1:27" ht="13">
      <c r="A313" s="142"/>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row>
    <row r="314" spans="1:27" ht="13">
      <c r="A314" s="142"/>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row>
    <row r="315" spans="1:27" ht="13">
      <c r="A315" s="142"/>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row>
    <row r="316" spans="1:27" ht="13">
      <c r="A316" s="142"/>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row>
    <row r="317" spans="1:27" ht="13">
      <c r="A317" s="142"/>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row>
    <row r="318" spans="1:27" ht="13">
      <c r="A318" s="142"/>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row>
    <row r="319" spans="1:27" ht="13">
      <c r="A319" s="142"/>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row>
    <row r="320" spans="1:27" ht="13">
      <c r="A320" s="142"/>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row>
    <row r="321" spans="1:27" ht="13">
      <c r="A321" s="142"/>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row>
    <row r="322" spans="1:27" ht="13">
      <c r="A322" s="142"/>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row>
    <row r="323" spans="1:27" ht="13">
      <c r="A323" s="142"/>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row>
    <row r="324" spans="1:27" ht="13">
      <c r="A324" s="142"/>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row>
    <row r="325" spans="1:27" ht="13">
      <c r="A325" s="142"/>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row>
    <row r="326" spans="1:27" ht="13">
      <c r="A326" s="142"/>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row>
    <row r="327" spans="1:27" ht="13">
      <c r="A327" s="142"/>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row>
    <row r="328" spans="1:27" ht="13">
      <c r="A328" s="142"/>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row>
    <row r="329" spans="1:27" ht="13">
      <c r="A329" s="142"/>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row>
    <row r="330" spans="1:27" ht="13">
      <c r="A330" s="142"/>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row>
    <row r="331" spans="1:27" ht="13">
      <c r="A331" s="142"/>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row>
    <row r="332" spans="1:27" ht="13">
      <c r="A332" s="142"/>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row>
    <row r="333" spans="1:27" ht="13">
      <c r="A333" s="142"/>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row>
    <row r="334" spans="1:27" ht="13">
      <c r="A334" s="142"/>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row>
    <row r="335" spans="1:27" ht="13">
      <c r="A335" s="14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row>
    <row r="336" spans="1:27" ht="13">
      <c r="A336" s="142"/>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row>
    <row r="337" spans="1:27" ht="13">
      <c r="A337" s="14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row>
    <row r="338" spans="1:27" ht="13">
      <c r="A338" s="142"/>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row>
    <row r="339" spans="1:27" ht="13">
      <c r="A339" s="142"/>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row>
    <row r="340" spans="1:27" ht="13">
      <c r="A340" s="142"/>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row>
    <row r="341" spans="1:27" ht="13">
      <c r="A341" s="142"/>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row>
    <row r="342" spans="1:27" ht="13">
      <c r="A342" s="142"/>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row>
    <row r="343" spans="1:27" ht="13">
      <c r="A343" s="14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row>
    <row r="344" spans="1:27" ht="13">
      <c r="A344" s="142"/>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row>
    <row r="345" spans="1:27" ht="13">
      <c r="A345" s="142"/>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row>
    <row r="346" spans="1:27" ht="13">
      <c r="A346" s="142"/>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row>
    <row r="347" spans="1:27" ht="13">
      <c r="A347" s="142"/>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row>
    <row r="348" spans="1:27" ht="13">
      <c r="A348" s="142"/>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row>
    <row r="349" spans="1:27" ht="13">
      <c r="A349" s="142"/>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row>
    <row r="350" spans="1:27" ht="13">
      <c r="A350" s="142"/>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row>
    <row r="351" spans="1:27" ht="13">
      <c r="A351" s="142"/>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row>
    <row r="352" spans="1:27" ht="13">
      <c r="A352" s="142"/>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row>
    <row r="353" spans="1:27" ht="13">
      <c r="A353" s="142"/>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row>
    <row r="354" spans="1:27" ht="13">
      <c r="A354" s="142"/>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row>
    <row r="355" spans="1:27" ht="13">
      <c r="A355" s="142"/>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row>
    <row r="356" spans="1:27" ht="13">
      <c r="A356" s="142"/>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row>
    <row r="357" spans="1:27" ht="13">
      <c r="A357" s="14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row>
    <row r="358" spans="1:27" ht="13">
      <c r="A358" s="142"/>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row>
    <row r="359" spans="1:27" ht="13">
      <c r="A359" s="142"/>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row>
    <row r="360" spans="1:27" ht="13">
      <c r="A360" s="142"/>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row>
    <row r="361" spans="1:27" ht="13">
      <c r="A361" s="142"/>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row>
    <row r="362" spans="1:27" ht="13">
      <c r="A362" s="142"/>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row>
    <row r="363" spans="1:27" ht="13">
      <c r="A363" s="142"/>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row>
    <row r="364" spans="1:27" ht="13">
      <c r="A364" s="142"/>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row>
    <row r="365" spans="1:27" ht="13">
      <c r="A365" s="142"/>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row>
    <row r="366" spans="1:27" ht="13">
      <c r="A366" s="142"/>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row>
    <row r="367" spans="1:27" ht="13">
      <c r="A367" s="142"/>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row>
    <row r="368" spans="1:27" ht="13">
      <c r="A368" s="142"/>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row>
    <row r="369" spans="1:27" ht="13">
      <c r="A369" s="142"/>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row>
    <row r="370" spans="1:27" ht="13">
      <c r="A370" s="142"/>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row>
    <row r="371" spans="1:27" ht="13">
      <c r="A371" s="142"/>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row>
    <row r="372" spans="1:27" ht="13">
      <c r="A372" s="142"/>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row>
    <row r="373" spans="1:27" ht="13">
      <c r="A373" s="142"/>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row>
    <row r="374" spans="1:27" ht="13">
      <c r="A374" s="142"/>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row>
    <row r="375" spans="1:27" ht="13">
      <c r="A375" s="14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row>
    <row r="376" spans="1:27" ht="13">
      <c r="A376" s="142"/>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row>
    <row r="377" spans="1:27" ht="13">
      <c r="A377" s="142"/>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row>
    <row r="378" spans="1:27" ht="13">
      <c r="A378" s="142"/>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row>
    <row r="379" spans="1:27" ht="13">
      <c r="A379" s="142"/>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row>
    <row r="380" spans="1:27" ht="13">
      <c r="A380" s="142"/>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row>
    <row r="381" spans="1:27" ht="13">
      <c r="A381" s="142"/>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row>
    <row r="382" spans="1:27" ht="13">
      <c r="A382" s="142"/>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row>
    <row r="383" spans="1:27" ht="13">
      <c r="A383" s="14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row>
    <row r="384" spans="1:27" ht="13">
      <c r="A384" s="142"/>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row>
    <row r="385" spans="1:27" ht="13">
      <c r="A385" s="142"/>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row>
    <row r="386" spans="1:27" ht="13">
      <c r="A386" s="142"/>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row>
    <row r="387" spans="1:27" ht="13">
      <c r="A387" s="142"/>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row>
    <row r="388" spans="1:27" ht="13">
      <c r="A388" s="142"/>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row>
    <row r="389" spans="1:27" ht="13">
      <c r="A389" s="142"/>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row>
    <row r="390" spans="1:27" ht="13">
      <c r="A390" s="142"/>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row>
    <row r="391" spans="1:27" ht="13">
      <c r="A391" s="142"/>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row>
    <row r="392" spans="1:27" ht="13">
      <c r="A392" s="142"/>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row>
    <row r="393" spans="1:27" ht="13">
      <c r="A393" s="142"/>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row>
    <row r="394" spans="1:27" ht="13">
      <c r="A394" s="142"/>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row>
    <row r="395" spans="1:27" ht="13">
      <c r="A395" s="142"/>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row>
    <row r="396" spans="1:27" ht="13">
      <c r="A396" s="142"/>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row>
    <row r="397" spans="1:27" ht="13">
      <c r="A397" s="142"/>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row>
    <row r="398" spans="1:27" ht="13">
      <c r="A398" s="142"/>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row>
    <row r="399" spans="1:27" ht="13">
      <c r="A399" s="142"/>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row>
    <row r="400" spans="1:27" ht="13">
      <c r="A400" s="142"/>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row>
    <row r="401" spans="1:27" ht="13">
      <c r="A401" s="142"/>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row>
    <row r="402" spans="1:27" ht="13">
      <c r="A402" s="142"/>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row>
    <row r="403" spans="1:27" ht="13">
      <c r="A403" s="142"/>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row>
    <row r="404" spans="1:27" ht="13">
      <c r="A404" s="142"/>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row>
    <row r="405" spans="1:27" ht="13">
      <c r="A405" s="142"/>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row>
    <row r="406" spans="1:27" ht="13">
      <c r="A406" s="142"/>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row>
    <row r="407" spans="1:27" ht="13">
      <c r="A407" s="142"/>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row>
    <row r="408" spans="1:27" ht="13">
      <c r="A408" s="142"/>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row>
    <row r="409" spans="1:27" ht="13">
      <c r="A409" s="142"/>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row>
    <row r="410" spans="1:27" ht="13">
      <c r="A410" s="142"/>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row>
    <row r="411" spans="1:27" ht="13">
      <c r="A411" s="142"/>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row>
    <row r="412" spans="1:27" ht="13">
      <c r="A412" s="142"/>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row>
    <row r="413" spans="1:27" ht="13">
      <c r="A413" s="142"/>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row>
    <row r="414" spans="1:27" ht="13">
      <c r="A414" s="142"/>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row>
    <row r="415" spans="1:27" ht="13">
      <c r="A415" s="142"/>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row>
    <row r="416" spans="1:27" ht="13">
      <c r="A416" s="142"/>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row>
    <row r="417" spans="1:27" ht="13">
      <c r="A417" s="142"/>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row>
    <row r="418" spans="1:27" ht="13">
      <c r="A418" s="142"/>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row>
    <row r="419" spans="1:27" ht="13">
      <c r="A419" s="142"/>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row>
    <row r="420" spans="1:27" ht="13">
      <c r="A420" s="142"/>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row>
    <row r="421" spans="1:27" ht="13">
      <c r="A421" s="142"/>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row>
    <row r="422" spans="1:27" ht="13">
      <c r="A422" s="142"/>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row>
    <row r="423" spans="1:27" ht="13">
      <c r="A423" s="142"/>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row>
    <row r="424" spans="1:27" ht="13">
      <c r="A424" s="142"/>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row>
    <row r="425" spans="1:27" ht="13">
      <c r="A425" s="142"/>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row>
    <row r="426" spans="1:27" ht="13">
      <c r="A426" s="142"/>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row>
    <row r="427" spans="1:27" ht="13">
      <c r="A427" s="142"/>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row>
    <row r="428" spans="1:27" ht="13">
      <c r="A428" s="142"/>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row>
    <row r="429" spans="1:27" ht="13">
      <c r="A429" s="142"/>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row>
    <row r="430" spans="1:27" ht="13">
      <c r="A430" s="142"/>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row>
    <row r="431" spans="1:27" ht="13">
      <c r="A431" s="142"/>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row>
    <row r="432" spans="1:27" ht="13">
      <c r="A432" s="14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row>
    <row r="433" spans="1:27" ht="13">
      <c r="A433" s="142"/>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row>
    <row r="434" spans="1:27" ht="13">
      <c r="A434" s="142"/>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row>
    <row r="435" spans="1:27" ht="13">
      <c r="A435" s="142"/>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row>
    <row r="436" spans="1:27" ht="13">
      <c r="A436" s="142"/>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row>
    <row r="437" spans="1:27" ht="13">
      <c r="A437" s="142"/>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row>
    <row r="438" spans="1:27" ht="13">
      <c r="A438" s="142"/>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row>
    <row r="439" spans="1:27" ht="13">
      <c r="A439" s="142"/>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row>
    <row r="440" spans="1:27" ht="13">
      <c r="A440" s="142"/>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row>
    <row r="441" spans="1:27" ht="13">
      <c r="A441" s="142"/>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row>
    <row r="442" spans="1:27" ht="13">
      <c r="A442" s="142"/>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row>
    <row r="443" spans="1:27" ht="13">
      <c r="A443" s="142"/>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row>
    <row r="444" spans="1:27" ht="13">
      <c r="A444" s="142"/>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row>
    <row r="445" spans="1:27" ht="13">
      <c r="A445" s="142"/>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row>
    <row r="446" spans="1:27" ht="13">
      <c r="A446" s="142"/>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row>
    <row r="447" spans="1:27" ht="13">
      <c r="A447" s="142"/>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row>
    <row r="448" spans="1:27" ht="13">
      <c r="A448" s="142"/>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row>
    <row r="449" spans="1:27" ht="13">
      <c r="A449" s="14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row>
    <row r="450" spans="1:27" ht="13">
      <c r="A450" s="142"/>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row>
    <row r="451" spans="1:27" ht="13">
      <c r="A451" s="142"/>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row>
    <row r="452" spans="1:27" ht="13">
      <c r="A452" s="142"/>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row>
    <row r="453" spans="1:27" ht="13">
      <c r="A453" s="142"/>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row>
    <row r="454" spans="1:27" ht="13">
      <c r="A454" s="142"/>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row>
    <row r="455" spans="1:27" ht="13">
      <c r="A455" s="142"/>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row>
    <row r="456" spans="1:27" ht="13">
      <c r="A456" s="142"/>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row>
    <row r="457" spans="1:27" ht="13">
      <c r="A457" s="142"/>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row>
    <row r="458" spans="1:27" ht="13">
      <c r="A458" s="142"/>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row>
    <row r="459" spans="1:27" ht="13">
      <c r="A459" s="142"/>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row>
    <row r="460" spans="1:27" ht="13">
      <c r="A460" s="142"/>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row>
    <row r="461" spans="1:27" ht="13">
      <c r="A461" s="142"/>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row>
    <row r="462" spans="1:27" ht="13">
      <c r="A462" s="142"/>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row>
    <row r="463" spans="1:27" ht="13">
      <c r="A463" s="142"/>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row>
    <row r="464" spans="1:27" ht="13">
      <c r="A464" s="142"/>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row>
    <row r="465" spans="1:27" ht="13">
      <c r="A465" s="142"/>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row>
    <row r="466" spans="1:27" ht="13">
      <c r="A466" s="142"/>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row>
    <row r="467" spans="1:27" ht="13">
      <c r="A467" s="142"/>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row>
    <row r="468" spans="1:27" ht="13">
      <c r="A468" s="142"/>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row>
    <row r="469" spans="1:27" ht="13">
      <c r="A469" s="142"/>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row>
    <row r="470" spans="1:27" ht="13">
      <c r="A470" s="14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row>
    <row r="471" spans="1:27" ht="13">
      <c r="A471" s="142"/>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row>
    <row r="472" spans="1:27" ht="13">
      <c r="A472" s="142"/>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row>
    <row r="473" spans="1:27" ht="13">
      <c r="A473" s="142"/>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row>
    <row r="474" spans="1:27" ht="13">
      <c r="A474" s="142"/>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row>
    <row r="475" spans="1:27" ht="13">
      <c r="A475" s="142"/>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row>
    <row r="476" spans="1:27" ht="13">
      <c r="A476" s="142"/>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row>
    <row r="477" spans="1:27" ht="13">
      <c r="A477" s="14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row>
    <row r="478" spans="1:27" ht="13">
      <c r="A478" s="142"/>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row>
    <row r="479" spans="1:27" ht="13">
      <c r="A479" s="142"/>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row>
    <row r="480" spans="1:27" ht="13">
      <c r="A480" s="142"/>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row>
    <row r="481" spans="1:27" ht="13">
      <c r="A481" s="142"/>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row>
    <row r="482" spans="1:27" ht="13">
      <c r="A482" s="142"/>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row>
    <row r="483" spans="1:27" ht="13">
      <c r="A483" s="142"/>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row>
    <row r="484" spans="1:27" ht="13">
      <c r="A484" s="142"/>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row>
    <row r="485" spans="1:27" ht="13">
      <c r="A485" s="142"/>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row>
    <row r="486" spans="1:27" ht="13">
      <c r="A486" s="142"/>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row>
    <row r="487" spans="1:27" ht="13">
      <c r="A487" s="142"/>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row>
    <row r="488" spans="1:27" ht="13">
      <c r="A488" s="142"/>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row>
    <row r="489" spans="1:27" ht="13">
      <c r="A489" s="142"/>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row>
    <row r="490" spans="1:27" ht="13">
      <c r="A490" s="142"/>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row>
    <row r="491" spans="1:27" ht="13">
      <c r="A491" s="142"/>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row>
    <row r="492" spans="1:27" ht="13">
      <c r="A492" s="142"/>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row>
    <row r="493" spans="1:27" ht="13">
      <c r="A493" s="142"/>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row>
    <row r="494" spans="1:27" ht="13">
      <c r="A494" s="142"/>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row>
    <row r="495" spans="1:27" ht="13">
      <c r="A495" s="142"/>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row>
    <row r="496" spans="1:27" ht="13">
      <c r="A496" s="142"/>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row>
    <row r="497" spans="1:27" ht="13">
      <c r="A497" s="142"/>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row>
    <row r="498" spans="1:27" ht="13">
      <c r="A498" s="142"/>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row>
    <row r="499" spans="1:27" ht="13">
      <c r="A499" s="142"/>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row>
    <row r="500" spans="1:27" ht="13">
      <c r="A500" s="142"/>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row>
    <row r="501" spans="1:27" ht="13">
      <c r="A501" s="142"/>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row>
    <row r="502" spans="1:27" ht="13">
      <c r="A502" s="142"/>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row>
    <row r="503" spans="1:27" ht="13">
      <c r="A503" s="142"/>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row>
    <row r="504" spans="1:27" ht="13">
      <c r="A504" s="142"/>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row>
    <row r="505" spans="1:27" ht="13">
      <c r="A505" s="142"/>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row>
    <row r="506" spans="1:27" ht="13">
      <c r="A506" s="142"/>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row>
    <row r="507" spans="1:27" ht="13">
      <c r="A507" s="142"/>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row>
    <row r="508" spans="1:27" ht="13">
      <c r="A508" s="142"/>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row>
    <row r="509" spans="1:27" ht="13">
      <c r="A509" s="142"/>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row>
    <row r="510" spans="1:27" ht="13">
      <c r="A510" s="142"/>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row>
    <row r="511" spans="1:27" ht="13">
      <c r="A511" s="142"/>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row>
    <row r="512" spans="1:27" ht="13">
      <c r="A512" s="142"/>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row>
    <row r="513" spans="1:27" ht="13">
      <c r="A513" s="142"/>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row>
    <row r="514" spans="1:27" ht="13">
      <c r="A514" s="142"/>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row>
    <row r="515" spans="1:27" ht="13">
      <c r="A515" s="142"/>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row>
    <row r="516" spans="1:27" ht="13">
      <c r="A516" s="142"/>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row>
    <row r="517" spans="1:27" ht="13">
      <c r="A517" s="142"/>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row>
    <row r="518" spans="1:27" ht="13">
      <c r="A518" s="142"/>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row>
    <row r="519" spans="1:27" ht="13">
      <c r="A519" s="14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row>
    <row r="520" spans="1:27" ht="13">
      <c r="A520" s="142"/>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row>
    <row r="521" spans="1:27" ht="13">
      <c r="A521" s="142"/>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row>
    <row r="522" spans="1:27" ht="13">
      <c r="A522" s="142"/>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row>
    <row r="523" spans="1:27" ht="13">
      <c r="A523" s="142"/>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row>
    <row r="524" spans="1:27" ht="13">
      <c r="A524" s="142"/>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row>
    <row r="525" spans="1:27" ht="13">
      <c r="A525" s="142"/>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row>
    <row r="526" spans="1:27" ht="13">
      <c r="A526" s="142"/>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row>
    <row r="527" spans="1:27" ht="13">
      <c r="A527" s="142"/>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row>
    <row r="528" spans="1:27" ht="13">
      <c r="A528" s="142"/>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row>
    <row r="529" spans="1:27" ht="13">
      <c r="A529" s="142"/>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row>
    <row r="530" spans="1:27" ht="13">
      <c r="A530" s="142"/>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row>
    <row r="531" spans="1:27" ht="13">
      <c r="A531" s="142"/>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row>
    <row r="532" spans="1:27" ht="13">
      <c r="A532" s="142"/>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row>
    <row r="533" spans="1:27" ht="13">
      <c r="A533" s="142"/>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row>
    <row r="534" spans="1:27" ht="13">
      <c r="A534" s="142"/>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row>
    <row r="535" spans="1:27" ht="13">
      <c r="A535" s="142"/>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row>
    <row r="536" spans="1:27" ht="13">
      <c r="A536" s="142"/>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row>
    <row r="537" spans="1:27" ht="13">
      <c r="A537" s="142"/>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row>
    <row r="538" spans="1:27" ht="13">
      <c r="A538" s="142"/>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row>
    <row r="539" spans="1:27" ht="13">
      <c r="A539" s="142"/>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row>
    <row r="540" spans="1:27" ht="13">
      <c r="A540" s="142"/>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row>
    <row r="541" spans="1:27" ht="13">
      <c r="A541" s="142"/>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row>
    <row r="542" spans="1:27" ht="13">
      <c r="A542" s="142"/>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row>
    <row r="543" spans="1:27" ht="13">
      <c r="A543" s="142"/>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row>
    <row r="544" spans="1:27" ht="13">
      <c r="A544" s="142"/>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row>
    <row r="545" spans="1:27" ht="13">
      <c r="A545" s="142"/>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row>
    <row r="546" spans="1:27" ht="13">
      <c r="A546" s="142"/>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row>
    <row r="547" spans="1:27" ht="13">
      <c r="A547" s="142"/>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row>
    <row r="548" spans="1:27" ht="13">
      <c r="A548" s="142"/>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row>
    <row r="549" spans="1:27" ht="13">
      <c r="A549" s="142"/>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row>
    <row r="550" spans="1:27" ht="13">
      <c r="A550" s="142"/>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row>
    <row r="551" spans="1:27" ht="13">
      <c r="A551" s="142"/>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row>
    <row r="552" spans="1:27" ht="13">
      <c r="A552" s="142"/>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row>
    <row r="553" spans="1:27" ht="13">
      <c r="A553" s="142"/>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row>
    <row r="554" spans="1:27" ht="13">
      <c r="A554" s="142"/>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row>
    <row r="555" spans="1:27" ht="13">
      <c r="A555" s="142"/>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row>
    <row r="556" spans="1:27" ht="13">
      <c r="A556" s="142"/>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row>
    <row r="557" spans="1:27" ht="13">
      <c r="A557" s="142"/>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row>
    <row r="558" spans="1:27" ht="13">
      <c r="A558" s="142"/>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row>
    <row r="559" spans="1:27" ht="13">
      <c r="A559" s="142"/>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row>
    <row r="560" spans="1:27" ht="13">
      <c r="A560" s="142"/>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row>
    <row r="561" spans="1:27" ht="13">
      <c r="A561" s="142"/>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row>
    <row r="562" spans="1:27" ht="13">
      <c r="A562" s="142"/>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row>
    <row r="563" spans="1:27" ht="13">
      <c r="A563" s="142"/>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row>
    <row r="564" spans="1:27" ht="13">
      <c r="A564" s="142"/>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row>
    <row r="565" spans="1:27" ht="13">
      <c r="A565" s="142"/>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row>
    <row r="566" spans="1:27" ht="13">
      <c r="A566" s="142"/>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row>
    <row r="567" spans="1:27" ht="13">
      <c r="A567" s="142"/>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row>
    <row r="568" spans="1:27" ht="13">
      <c r="A568" s="142"/>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row>
    <row r="569" spans="1:27" ht="13">
      <c r="A569" s="142"/>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row>
    <row r="570" spans="1:27" ht="13">
      <c r="A570" s="142"/>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row>
    <row r="571" spans="1:27" ht="13">
      <c r="A571" s="142"/>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row>
    <row r="572" spans="1:27" ht="13">
      <c r="A572" s="14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row>
    <row r="573" spans="1:27" ht="13">
      <c r="A573" s="142"/>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row>
    <row r="574" spans="1:27" ht="13">
      <c r="A574" s="142"/>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row>
    <row r="575" spans="1:27" ht="13">
      <c r="A575" s="142"/>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row>
    <row r="576" spans="1:27" ht="13">
      <c r="A576" s="142"/>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row>
    <row r="577" spans="1:27" ht="13">
      <c r="A577" s="142"/>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row>
    <row r="578" spans="1:27" ht="13">
      <c r="A578" s="142"/>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row>
    <row r="579" spans="1:27" ht="13">
      <c r="A579" s="142"/>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row>
    <row r="580" spans="1:27" ht="13">
      <c r="A580" s="142"/>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row>
    <row r="581" spans="1:27" ht="13">
      <c r="A581" s="142"/>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row>
    <row r="582" spans="1:27" ht="13">
      <c r="A582" s="142"/>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row>
    <row r="583" spans="1:27" ht="13">
      <c r="A583" s="142"/>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row>
    <row r="584" spans="1:27" ht="13">
      <c r="A584" s="142"/>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row>
    <row r="585" spans="1:27" ht="13">
      <c r="A585" s="142"/>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row>
    <row r="586" spans="1:27" ht="13">
      <c r="A586" s="142"/>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row>
    <row r="587" spans="1:27" ht="13">
      <c r="A587" s="142"/>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row>
    <row r="588" spans="1:27" ht="13">
      <c r="A588" s="142"/>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row>
    <row r="589" spans="1:27" ht="13">
      <c r="A589" s="142"/>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row>
    <row r="590" spans="1:27" ht="13">
      <c r="A590" s="142"/>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row>
    <row r="591" spans="1:27" ht="13">
      <c r="A591" s="142"/>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row>
    <row r="592" spans="1:27" ht="13">
      <c r="A592" s="142"/>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row>
    <row r="593" spans="1:27" ht="13">
      <c r="A593" s="142"/>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row>
    <row r="594" spans="1:27" ht="13">
      <c r="A594" s="142"/>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row>
    <row r="595" spans="1:27" ht="13">
      <c r="A595" s="142"/>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row>
    <row r="596" spans="1:27" ht="13">
      <c r="A596" s="142"/>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row>
    <row r="597" spans="1:27" ht="13">
      <c r="A597" s="142"/>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row>
    <row r="598" spans="1:27" ht="13">
      <c r="A598" s="142"/>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row>
    <row r="599" spans="1:27" ht="13">
      <c r="A599" s="142"/>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row>
    <row r="600" spans="1:27" ht="13">
      <c r="A600" s="142"/>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row>
    <row r="601" spans="1:27" ht="13">
      <c r="A601" s="142"/>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row>
    <row r="602" spans="1:27" ht="13">
      <c r="A602" s="142"/>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row>
    <row r="603" spans="1:27" ht="13">
      <c r="A603" s="142"/>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row>
    <row r="604" spans="1:27" ht="13">
      <c r="A604" s="142"/>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row>
    <row r="605" spans="1:27" ht="13">
      <c r="A605" s="142"/>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row>
    <row r="606" spans="1:27" ht="13">
      <c r="A606" s="142"/>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row>
    <row r="607" spans="1:27" ht="13">
      <c r="A607" s="142"/>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row>
    <row r="608" spans="1:27" ht="13">
      <c r="A608" s="142"/>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row>
    <row r="609" spans="1:27" ht="13">
      <c r="A609" s="142"/>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row>
    <row r="610" spans="1:27" ht="13">
      <c r="A610" s="142"/>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row>
    <row r="611" spans="1:27" ht="13">
      <c r="A611" s="142"/>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row>
    <row r="612" spans="1:27" ht="13">
      <c r="A612" s="142"/>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row>
    <row r="613" spans="1:27" ht="13">
      <c r="A613" s="142"/>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row>
    <row r="614" spans="1:27" ht="13">
      <c r="A614" s="142"/>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row>
    <row r="615" spans="1:27" ht="13">
      <c r="A615" s="142"/>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row>
    <row r="616" spans="1:27" ht="13">
      <c r="A616" s="142"/>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row>
    <row r="617" spans="1:27" ht="13">
      <c r="A617" s="142"/>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row>
    <row r="618" spans="1:27" ht="13">
      <c r="A618" s="142"/>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row>
    <row r="619" spans="1:27" ht="13">
      <c r="A619" s="142"/>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row>
    <row r="620" spans="1:27" ht="13">
      <c r="A620" s="142"/>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row>
    <row r="621" spans="1:27" ht="13">
      <c r="A621" s="142"/>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row>
    <row r="622" spans="1:27" ht="13">
      <c r="A622" s="142"/>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row>
    <row r="623" spans="1:27" ht="13">
      <c r="A623" s="142"/>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row>
    <row r="624" spans="1:27" ht="13">
      <c r="A624" s="142"/>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row>
    <row r="625" spans="1:27" ht="13">
      <c r="A625" s="142"/>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row>
    <row r="626" spans="1:27" ht="13">
      <c r="A626" s="142"/>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row>
    <row r="627" spans="1:27" ht="13">
      <c r="A627" s="142"/>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row>
    <row r="628" spans="1:27" ht="13">
      <c r="A628" s="142"/>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row>
    <row r="629" spans="1:27" ht="13">
      <c r="A629" s="142"/>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row>
    <row r="630" spans="1:27" ht="13">
      <c r="A630" s="142"/>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row>
    <row r="631" spans="1:27" ht="13">
      <c r="A631" s="142"/>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row>
    <row r="632" spans="1:27" ht="13">
      <c r="A632" s="142"/>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row>
    <row r="633" spans="1:27" ht="13">
      <c r="A633" s="142"/>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row>
    <row r="634" spans="1:27" ht="13">
      <c r="A634" s="142"/>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row>
    <row r="635" spans="1:27" ht="13">
      <c r="A635" s="142"/>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row>
    <row r="636" spans="1:27" ht="13">
      <c r="A636" s="142"/>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row>
    <row r="637" spans="1:27" ht="13">
      <c r="A637" s="142"/>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row>
    <row r="638" spans="1:27" ht="13">
      <c r="A638" s="142"/>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row>
    <row r="639" spans="1:27" ht="13">
      <c r="A639" s="142"/>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row>
    <row r="640" spans="1:27" ht="13">
      <c r="A640" s="142"/>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row>
    <row r="641" spans="1:27" ht="13">
      <c r="A641" s="142"/>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row>
    <row r="642" spans="1:27" ht="13">
      <c r="A642" s="142"/>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row>
    <row r="643" spans="1:27" ht="13">
      <c r="A643" s="142"/>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row>
    <row r="644" spans="1:27" ht="13">
      <c r="A644" s="142"/>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row>
    <row r="645" spans="1:27" ht="13">
      <c r="A645" s="142"/>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row>
    <row r="646" spans="1:27" ht="13">
      <c r="A646" s="142"/>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row>
    <row r="647" spans="1:27" ht="13">
      <c r="A647" s="142"/>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row>
    <row r="648" spans="1:27" ht="13">
      <c r="A648" s="142"/>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row>
    <row r="649" spans="1:27" ht="13">
      <c r="A649" s="142"/>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row>
    <row r="650" spans="1:27" ht="13">
      <c r="A650" s="142"/>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row>
    <row r="651" spans="1:27" ht="13">
      <c r="A651" s="142"/>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row>
    <row r="652" spans="1:27" ht="13">
      <c r="A652" s="142"/>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row>
    <row r="653" spans="1:27" ht="13">
      <c r="A653" s="142"/>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row>
    <row r="654" spans="1:27" ht="13">
      <c r="A654" s="142"/>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row>
    <row r="655" spans="1:27" ht="13">
      <c r="A655" s="142"/>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row>
    <row r="656" spans="1:27" ht="13">
      <c r="A656" s="142"/>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row>
    <row r="657" spans="1:27" ht="13">
      <c r="A657" s="142"/>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row>
    <row r="658" spans="1:27" ht="13">
      <c r="A658" s="142"/>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row>
    <row r="659" spans="1:27" ht="13">
      <c r="A659" s="142"/>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row>
    <row r="660" spans="1:27" ht="13">
      <c r="A660" s="142"/>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row>
    <row r="661" spans="1:27" ht="13">
      <c r="A661" s="142"/>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row>
    <row r="662" spans="1:27" ht="13">
      <c r="A662" s="142"/>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row>
    <row r="663" spans="1:27" ht="13">
      <c r="A663" s="142"/>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row>
    <row r="664" spans="1:27" ht="13">
      <c r="A664" s="142"/>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row>
    <row r="665" spans="1:27" ht="13">
      <c r="A665" s="142"/>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row>
    <row r="666" spans="1:27" ht="13">
      <c r="A666" s="142"/>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row>
    <row r="667" spans="1:27" ht="13">
      <c r="A667" s="142"/>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row>
    <row r="668" spans="1:27" ht="13">
      <c r="A668" s="142"/>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row>
    <row r="669" spans="1:27" ht="13">
      <c r="A669" s="142"/>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row>
    <row r="670" spans="1:27" ht="13">
      <c r="A670" s="142"/>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row>
    <row r="671" spans="1:27" ht="13">
      <c r="A671" s="142"/>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row>
    <row r="672" spans="1:27" ht="13">
      <c r="A672" s="142"/>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row>
    <row r="673" spans="1:27" ht="13">
      <c r="A673" s="142"/>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row>
    <row r="674" spans="1:27" ht="13">
      <c r="A674" s="142"/>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row>
    <row r="675" spans="1:27" ht="13">
      <c r="A675" s="142"/>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row>
    <row r="676" spans="1:27" ht="13">
      <c r="A676" s="142"/>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row>
    <row r="677" spans="1:27" ht="13">
      <c r="A677" s="142"/>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row>
    <row r="678" spans="1:27" ht="13">
      <c r="A678" s="142"/>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row>
    <row r="679" spans="1:27" ht="13">
      <c r="A679" s="142"/>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row>
    <row r="680" spans="1:27" ht="13">
      <c r="A680" s="142"/>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row>
    <row r="681" spans="1:27" ht="13">
      <c r="A681" s="142"/>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row>
    <row r="682" spans="1:27" ht="13">
      <c r="A682" s="142"/>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row>
    <row r="683" spans="1:27" ht="13">
      <c r="A683" s="142"/>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row>
    <row r="684" spans="1:27" ht="13">
      <c r="A684" s="142"/>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row>
    <row r="685" spans="1:27" ht="13">
      <c r="A685" s="142"/>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row>
    <row r="686" spans="1:27" ht="13">
      <c r="A686" s="142"/>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row>
    <row r="687" spans="1:27" ht="13">
      <c r="A687" s="142"/>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row>
    <row r="688" spans="1:27" ht="13">
      <c r="A688" s="142"/>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row>
    <row r="689" spans="1:27" ht="13">
      <c r="A689" s="142"/>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row>
    <row r="690" spans="1:27" ht="13">
      <c r="A690" s="142"/>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row>
    <row r="691" spans="1:27" ht="13">
      <c r="A691" s="142"/>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row>
    <row r="692" spans="1:27" ht="13">
      <c r="A692" s="142"/>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row>
    <row r="693" spans="1:27" ht="13">
      <c r="A693" s="142"/>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row>
    <row r="694" spans="1:27" ht="13">
      <c r="A694" s="142"/>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row>
    <row r="695" spans="1:27" ht="13">
      <c r="A695" s="142"/>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row>
    <row r="696" spans="1:27" ht="13">
      <c r="A696" s="142"/>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row>
    <row r="697" spans="1:27" ht="13">
      <c r="A697" s="142"/>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row>
    <row r="698" spans="1:27" ht="13">
      <c r="A698" s="142"/>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row>
    <row r="699" spans="1:27" ht="13">
      <c r="A699" s="142"/>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row>
    <row r="700" spans="1:27" ht="13">
      <c r="A700" s="142"/>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row>
    <row r="701" spans="1:27" ht="13">
      <c r="A701" s="142"/>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row>
    <row r="702" spans="1:27" ht="13">
      <c r="A702" s="142"/>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row>
    <row r="703" spans="1:27" ht="13">
      <c r="A703" s="142"/>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row>
    <row r="704" spans="1:27" ht="13">
      <c r="A704" s="142"/>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row>
    <row r="705" spans="1:27" ht="13">
      <c r="A705" s="142"/>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row>
    <row r="706" spans="1:27" ht="13">
      <c r="A706" s="142"/>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row>
    <row r="707" spans="1:27" ht="13">
      <c r="A707" s="142"/>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row>
    <row r="708" spans="1:27" ht="13">
      <c r="A708" s="142"/>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row>
    <row r="709" spans="1:27" ht="13">
      <c r="A709" s="142"/>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row>
    <row r="710" spans="1:27" ht="13">
      <c r="A710" s="142"/>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row>
    <row r="711" spans="1:27" ht="13">
      <c r="A711" s="142"/>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row>
    <row r="712" spans="1:27" ht="13">
      <c r="A712" s="142"/>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row>
    <row r="713" spans="1:27" ht="13">
      <c r="A713" s="142"/>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row>
    <row r="714" spans="1:27" ht="13">
      <c r="A714" s="142"/>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row>
    <row r="715" spans="1:27" ht="13">
      <c r="A715" s="142"/>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row>
    <row r="716" spans="1:27" ht="13">
      <c r="A716" s="142"/>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row>
    <row r="717" spans="1:27" ht="13">
      <c r="A717" s="142"/>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row>
    <row r="718" spans="1:27" ht="13">
      <c r="A718" s="142"/>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row>
    <row r="719" spans="1:27" ht="13">
      <c r="A719" s="142"/>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row>
    <row r="720" spans="1:27" ht="13">
      <c r="A720" s="142"/>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row>
    <row r="721" spans="1:27" ht="13">
      <c r="A721" s="142"/>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row>
    <row r="722" spans="1:27" ht="13">
      <c r="A722" s="142"/>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row>
    <row r="723" spans="1:27" ht="13">
      <c r="A723" s="142"/>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row>
    <row r="724" spans="1:27" ht="13">
      <c r="A724" s="142"/>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row>
    <row r="725" spans="1:27" ht="13">
      <c r="A725" s="142"/>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row>
    <row r="726" spans="1:27" ht="13">
      <c r="A726" s="142"/>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row>
    <row r="727" spans="1:27" ht="13">
      <c r="A727" s="142"/>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row>
    <row r="728" spans="1:27" ht="13">
      <c r="A728" s="142"/>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row>
    <row r="729" spans="1:27" ht="13">
      <c r="A729" s="142"/>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row>
    <row r="730" spans="1:27" ht="13">
      <c r="A730" s="142"/>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row>
    <row r="731" spans="1:27" ht="13">
      <c r="A731" s="142"/>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row>
    <row r="732" spans="1:27" ht="13">
      <c r="A732" s="142"/>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row>
    <row r="733" spans="1:27" ht="13">
      <c r="A733" s="142"/>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row>
    <row r="734" spans="1:27" ht="13">
      <c r="A734" s="142"/>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row>
    <row r="735" spans="1:27" ht="13">
      <c r="A735" s="142"/>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row>
    <row r="736" spans="1:27" ht="13">
      <c r="A736" s="142"/>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row>
    <row r="737" spans="1:27" ht="13">
      <c r="A737" s="142"/>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row>
    <row r="738" spans="1:27" ht="13">
      <c r="A738" s="142"/>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row>
    <row r="739" spans="1:27" ht="13">
      <c r="A739" s="142"/>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row>
    <row r="740" spans="1:27" ht="13">
      <c r="A740" s="142"/>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row>
    <row r="741" spans="1:27" ht="13">
      <c r="A741" s="142"/>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row>
    <row r="742" spans="1:27" ht="13">
      <c r="A742" s="142"/>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row>
    <row r="743" spans="1:27" ht="13">
      <c r="A743" s="142"/>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row>
    <row r="744" spans="1:27" ht="13">
      <c r="A744" s="142"/>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row>
    <row r="745" spans="1:27" ht="13">
      <c r="A745" s="142"/>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row>
    <row r="746" spans="1:27" ht="13">
      <c r="A746" s="142"/>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row>
    <row r="747" spans="1:27" ht="13">
      <c r="A747" s="142"/>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row>
    <row r="748" spans="1:27" ht="13">
      <c r="A748" s="142"/>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row>
    <row r="749" spans="1:27" ht="13">
      <c r="A749" s="142"/>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row>
    <row r="750" spans="1:27" ht="13">
      <c r="A750" s="142"/>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row>
    <row r="751" spans="1:27" ht="13">
      <c r="A751" s="142"/>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row>
    <row r="752" spans="1:27" ht="13">
      <c r="A752" s="142"/>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row>
    <row r="753" spans="1:27" ht="13">
      <c r="A753" s="142"/>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row>
    <row r="754" spans="1:27" ht="13">
      <c r="A754" s="142"/>
      <c r="B754" s="133"/>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row>
    <row r="755" spans="1:27" ht="13">
      <c r="A755" s="142"/>
      <c r="B755" s="133"/>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row>
    <row r="756" spans="1:27" ht="13">
      <c r="A756" s="142"/>
      <c r="B756" s="133"/>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row>
    <row r="757" spans="1:27" ht="13">
      <c r="A757" s="142"/>
      <c r="B757" s="133"/>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row>
    <row r="758" spans="1:27" ht="13">
      <c r="A758" s="142"/>
      <c r="B758" s="133"/>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row>
    <row r="759" spans="1:27" ht="13">
      <c r="A759" s="142"/>
      <c r="B759" s="133"/>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row>
    <row r="760" spans="1:27" ht="13">
      <c r="A760" s="142"/>
      <c r="B760" s="133"/>
      <c r="C760" s="133"/>
      <c r="D760" s="133"/>
      <c r="E760" s="133"/>
      <c r="F760" s="133"/>
      <c r="G760" s="133"/>
      <c r="H760" s="133"/>
      <c r="I760" s="133"/>
      <c r="J760" s="133"/>
      <c r="K760" s="133"/>
      <c r="L760" s="133"/>
      <c r="M760" s="133"/>
      <c r="N760" s="133"/>
      <c r="O760" s="133"/>
      <c r="P760" s="133"/>
      <c r="Q760" s="133"/>
      <c r="R760" s="133"/>
      <c r="S760" s="133"/>
      <c r="T760" s="133"/>
      <c r="U760" s="133"/>
      <c r="V760" s="133"/>
      <c r="W760" s="133"/>
      <c r="X760" s="133"/>
      <c r="Y760" s="133"/>
      <c r="Z760" s="133"/>
      <c r="AA760" s="133"/>
    </row>
    <row r="761" spans="1:27" ht="13">
      <c r="A761" s="142"/>
      <c r="B761" s="133"/>
      <c r="C761" s="133"/>
      <c r="D761" s="133"/>
      <c r="E761" s="133"/>
      <c r="F761" s="133"/>
      <c r="G761" s="133"/>
      <c r="H761" s="133"/>
      <c r="I761" s="133"/>
      <c r="J761" s="133"/>
      <c r="K761" s="133"/>
      <c r="L761" s="133"/>
      <c r="M761" s="133"/>
      <c r="N761" s="133"/>
      <c r="O761" s="133"/>
      <c r="P761" s="133"/>
      <c r="Q761" s="133"/>
      <c r="R761" s="133"/>
      <c r="S761" s="133"/>
      <c r="T761" s="133"/>
      <c r="U761" s="133"/>
      <c r="V761" s="133"/>
      <c r="W761" s="133"/>
      <c r="X761" s="133"/>
      <c r="Y761" s="133"/>
      <c r="Z761" s="133"/>
      <c r="AA761" s="133"/>
    </row>
    <row r="762" spans="1:27" ht="13">
      <c r="A762" s="142"/>
      <c r="B762" s="133"/>
      <c r="C762" s="133"/>
      <c r="D762" s="133"/>
      <c r="E762" s="133"/>
      <c r="F762" s="133"/>
      <c r="G762" s="133"/>
      <c r="H762" s="133"/>
      <c r="I762" s="133"/>
      <c r="J762" s="133"/>
      <c r="K762" s="133"/>
      <c r="L762" s="133"/>
      <c r="M762" s="133"/>
      <c r="N762" s="133"/>
      <c r="O762" s="133"/>
      <c r="P762" s="133"/>
      <c r="Q762" s="133"/>
      <c r="R762" s="133"/>
      <c r="S762" s="133"/>
      <c r="T762" s="133"/>
      <c r="U762" s="133"/>
      <c r="V762" s="133"/>
      <c r="W762" s="133"/>
      <c r="X762" s="133"/>
      <c r="Y762" s="133"/>
      <c r="Z762" s="133"/>
      <c r="AA762" s="133"/>
    </row>
    <row r="763" spans="1:27" ht="13">
      <c r="A763" s="142"/>
      <c r="B763" s="133"/>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row>
    <row r="764" spans="1:27" ht="13">
      <c r="A764" s="142"/>
      <c r="B764" s="133"/>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row>
    <row r="765" spans="1:27" ht="13">
      <c r="A765" s="142"/>
      <c r="B765" s="133"/>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row>
    <row r="766" spans="1:27" ht="13">
      <c r="A766" s="142"/>
      <c r="B766" s="133"/>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row>
    <row r="767" spans="1:27" ht="13">
      <c r="A767" s="142"/>
      <c r="B767" s="133"/>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row>
    <row r="768" spans="1:27" ht="13">
      <c r="A768" s="142"/>
      <c r="B768" s="133"/>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row>
    <row r="769" spans="1:27" ht="13">
      <c r="A769" s="142"/>
      <c r="B769" s="133"/>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row>
    <row r="770" spans="1:27" ht="13">
      <c r="A770" s="142"/>
      <c r="B770" s="133"/>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row>
    <row r="771" spans="1:27" ht="13">
      <c r="A771" s="142"/>
      <c r="B771" s="133"/>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row>
    <row r="772" spans="1:27" ht="13">
      <c r="A772" s="142"/>
      <c r="B772" s="133"/>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row>
    <row r="773" spans="1:27" ht="13">
      <c r="A773" s="142"/>
      <c r="B773" s="133"/>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row>
    <row r="774" spans="1:27" ht="13">
      <c r="A774" s="142"/>
      <c r="B774" s="133"/>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row>
    <row r="775" spans="1:27" ht="13">
      <c r="A775" s="142"/>
      <c r="B775" s="133"/>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row>
    <row r="776" spans="1:27" ht="13">
      <c r="A776" s="142"/>
      <c r="B776" s="133"/>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row>
    <row r="777" spans="1:27" ht="13">
      <c r="A777" s="142"/>
      <c r="B777" s="133"/>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row>
    <row r="778" spans="1:27" ht="13">
      <c r="A778" s="142"/>
      <c r="B778" s="133"/>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row>
    <row r="779" spans="1:27" ht="13">
      <c r="A779" s="142"/>
      <c r="B779" s="133"/>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row>
    <row r="780" spans="1:27" ht="13">
      <c r="A780" s="142"/>
      <c r="B780" s="133"/>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row>
    <row r="781" spans="1:27" ht="13">
      <c r="A781" s="142"/>
      <c r="B781" s="133"/>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row>
    <row r="782" spans="1:27" ht="13">
      <c r="A782" s="142"/>
      <c r="B782" s="133"/>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row>
    <row r="783" spans="1:27" ht="13">
      <c r="A783" s="142"/>
      <c r="B783" s="133"/>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row>
    <row r="784" spans="1:27" ht="13">
      <c r="A784" s="142"/>
      <c r="B784" s="133"/>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row>
    <row r="785" spans="1:27" ht="13">
      <c r="A785" s="142"/>
      <c r="B785" s="133"/>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row>
    <row r="786" spans="1:27" ht="13">
      <c r="A786" s="142"/>
      <c r="B786" s="133"/>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row>
    <row r="787" spans="1:27" ht="13">
      <c r="A787" s="142"/>
      <c r="B787" s="133"/>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row>
    <row r="788" spans="1:27" ht="13">
      <c r="A788" s="142"/>
      <c r="B788" s="133"/>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row>
    <row r="789" spans="1:27" ht="13">
      <c r="A789" s="142"/>
      <c r="B789" s="133"/>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row>
    <row r="790" spans="1:27" ht="13">
      <c r="A790" s="142"/>
      <c r="B790" s="133"/>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row>
    <row r="791" spans="1:27" ht="13">
      <c r="A791" s="142"/>
      <c r="B791" s="133"/>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row>
    <row r="792" spans="1:27" ht="13">
      <c r="A792" s="142"/>
      <c r="B792" s="133"/>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row>
    <row r="793" spans="1:27" ht="13">
      <c r="A793" s="142"/>
      <c r="B793" s="133"/>
      <c r="C793" s="133"/>
      <c r="D793" s="133"/>
      <c r="E793" s="133"/>
      <c r="F793" s="133"/>
      <c r="G793" s="133"/>
      <c r="H793" s="133"/>
      <c r="I793" s="133"/>
      <c r="J793" s="133"/>
      <c r="K793" s="133"/>
      <c r="L793" s="133"/>
      <c r="M793" s="133"/>
      <c r="N793" s="133"/>
      <c r="O793" s="133"/>
      <c r="P793" s="133"/>
      <c r="Q793" s="133"/>
      <c r="R793" s="133"/>
      <c r="S793" s="133"/>
      <c r="T793" s="133"/>
      <c r="U793" s="133"/>
      <c r="V793" s="133"/>
      <c r="W793" s="133"/>
      <c r="X793" s="133"/>
      <c r="Y793" s="133"/>
      <c r="Z793" s="133"/>
      <c r="AA793" s="133"/>
    </row>
    <row r="794" spans="1:27" ht="13">
      <c r="A794" s="142"/>
      <c r="B794" s="133"/>
      <c r="C794" s="133"/>
      <c r="D794" s="133"/>
      <c r="E794" s="133"/>
      <c r="F794" s="133"/>
      <c r="G794" s="133"/>
      <c r="H794" s="133"/>
      <c r="I794" s="133"/>
      <c r="J794" s="133"/>
      <c r="K794" s="133"/>
      <c r="L794" s="133"/>
      <c r="M794" s="133"/>
      <c r="N794" s="133"/>
      <c r="O794" s="133"/>
      <c r="P794" s="133"/>
      <c r="Q794" s="133"/>
      <c r="R794" s="133"/>
      <c r="S794" s="133"/>
      <c r="T794" s="133"/>
      <c r="U794" s="133"/>
      <c r="V794" s="133"/>
      <c r="W794" s="133"/>
      <c r="X794" s="133"/>
      <c r="Y794" s="133"/>
      <c r="Z794" s="133"/>
      <c r="AA794" s="133"/>
    </row>
    <row r="795" spans="1:27" ht="13">
      <c r="A795" s="142"/>
      <c r="B795" s="133"/>
      <c r="C795" s="133"/>
      <c r="D795" s="133"/>
      <c r="E795" s="133"/>
      <c r="F795" s="133"/>
      <c r="G795" s="133"/>
      <c r="H795" s="133"/>
      <c r="I795" s="133"/>
      <c r="J795" s="133"/>
      <c r="K795" s="133"/>
      <c r="L795" s="133"/>
      <c r="M795" s="133"/>
      <c r="N795" s="133"/>
      <c r="O795" s="133"/>
      <c r="P795" s="133"/>
      <c r="Q795" s="133"/>
      <c r="R795" s="133"/>
      <c r="S795" s="133"/>
      <c r="T795" s="133"/>
      <c r="U795" s="133"/>
      <c r="V795" s="133"/>
      <c r="W795" s="133"/>
      <c r="X795" s="133"/>
      <c r="Y795" s="133"/>
      <c r="Z795" s="133"/>
      <c r="AA795" s="133"/>
    </row>
    <row r="796" spans="1:27" ht="13">
      <c r="A796" s="142"/>
      <c r="B796" s="133"/>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row>
    <row r="797" spans="1:27" ht="13">
      <c r="A797" s="142"/>
      <c r="B797" s="133"/>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row>
    <row r="798" spans="1:27" ht="13">
      <c r="A798" s="142"/>
      <c r="B798" s="133"/>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row>
    <row r="799" spans="1:27" ht="13">
      <c r="A799" s="142"/>
      <c r="B799" s="133"/>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row>
    <row r="800" spans="1:27" ht="13">
      <c r="A800" s="142"/>
      <c r="B800" s="133"/>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row>
    <row r="801" spans="1:27" ht="13">
      <c r="A801" s="142"/>
      <c r="B801" s="133"/>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row>
    <row r="802" spans="1:27" ht="13">
      <c r="A802" s="142"/>
      <c r="B802" s="133"/>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row>
    <row r="803" spans="1:27" ht="13">
      <c r="A803" s="142"/>
      <c r="B803" s="133"/>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row>
    <row r="804" spans="1:27" ht="13">
      <c r="A804" s="142"/>
      <c r="B804" s="133"/>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row>
    <row r="805" spans="1:27" ht="13">
      <c r="A805" s="142"/>
      <c r="B805" s="133"/>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row>
    <row r="806" spans="1:27" ht="13">
      <c r="A806" s="142"/>
      <c r="B806" s="133"/>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row>
    <row r="807" spans="1:27" ht="13">
      <c r="A807" s="142"/>
      <c r="B807" s="133"/>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row>
    <row r="808" spans="1:27" ht="13">
      <c r="A808" s="142"/>
      <c r="B808" s="133"/>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row>
    <row r="809" spans="1:27" ht="13">
      <c r="A809" s="142"/>
      <c r="B809" s="133"/>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row>
    <row r="810" spans="1:27" ht="13">
      <c r="A810" s="142"/>
      <c r="B810" s="133"/>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row>
    <row r="811" spans="1:27" ht="13">
      <c r="A811" s="142"/>
      <c r="B811" s="133"/>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row>
    <row r="812" spans="1:27" ht="13">
      <c r="A812" s="142"/>
      <c r="B812" s="133"/>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row>
    <row r="813" spans="1:27" ht="13">
      <c r="A813" s="142"/>
      <c r="B813" s="133"/>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row>
    <row r="814" spans="1:27" ht="13">
      <c r="A814" s="142"/>
      <c r="B814" s="133"/>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row>
    <row r="815" spans="1:27" ht="13">
      <c r="A815" s="142"/>
      <c r="B815" s="133"/>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row>
    <row r="816" spans="1:27" ht="13">
      <c r="A816" s="142"/>
      <c r="B816" s="133"/>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row>
    <row r="817" spans="1:27" ht="13">
      <c r="A817" s="142"/>
      <c r="B817" s="133"/>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row>
    <row r="818" spans="1:27" ht="13">
      <c r="A818" s="142"/>
      <c r="B818" s="133"/>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row>
    <row r="819" spans="1:27" ht="13">
      <c r="A819" s="142"/>
      <c r="B819" s="133"/>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row>
    <row r="820" spans="1:27" ht="13">
      <c r="A820" s="142"/>
      <c r="B820" s="133"/>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row>
    <row r="821" spans="1:27" ht="13">
      <c r="A821" s="142"/>
      <c r="B821" s="133"/>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row>
    <row r="822" spans="1:27" ht="13">
      <c r="A822" s="142"/>
      <c r="B822" s="133"/>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row>
    <row r="823" spans="1:27" ht="13">
      <c r="A823" s="142"/>
      <c r="B823" s="133"/>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row>
    <row r="824" spans="1:27" ht="13">
      <c r="A824" s="142"/>
      <c r="B824" s="133"/>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row>
    <row r="825" spans="1:27" ht="13">
      <c r="A825" s="142"/>
      <c r="B825" s="133"/>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row>
    <row r="826" spans="1:27" ht="13">
      <c r="A826" s="142"/>
      <c r="B826" s="133"/>
      <c r="C826" s="133"/>
      <c r="D826" s="133"/>
      <c r="E826" s="133"/>
      <c r="F826" s="133"/>
      <c r="G826" s="133"/>
      <c r="H826" s="133"/>
      <c r="I826" s="133"/>
      <c r="J826" s="133"/>
      <c r="K826" s="133"/>
      <c r="L826" s="133"/>
      <c r="M826" s="133"/>
      <c r="N826" s="133"/>
      <c r="O826" s="133"/>
      <c r="P826" s="133"/>
      <c r="Q826" s="133"/>
      <c r="R826" s="133"/>
      <c r="S826" s="133"/>
      <c r="T826" s="133"/>
      <c r="U826" s="133"/>
      <c r="V826" s="133"/>
      <c r="W826" s="133"/>
      <c r="X826" s="133"/>
      <c r="Y826" s="133"/>
      <c r="Z826" s="133"/>
      <c r="AA826" s="133"/>
    </row>
    <row r="827" spans="1:27" ht="13">
      <c r="A827" s="142"/>
      <c r="B827" s="133"/>
      <c r="C827" s="133"/>
      <c r="D827" s="133"/>
      <c r="E827" s="133"/>
      <c r="F827" s="133"/>
      <c r="G827" s="133"/>
      <c r="H827" s="133"/>
      <c r="I827" s="133"/>
      <c r="J827" s="133"/>
      <c r="K827" s="133"/>
      <c r="L827" s="133"/>
      <c r="M827" s="133"/>
      <c r="N827" s="133"/>
      <c r="O827" s="133"/>
      <c r="P827" s="133"/>
      <c r="Q827" s="133"/>
      <c r="R827" s="133"/>
      <c r="S827" s="133"/>
      <c r="T827" s="133"/>
      <c r="U827" s="133"/>
      <c r="V827" s="133"/>
      <c r="W827" s="133"/>
      <c r="X827" s="133"/>
      <c r="Y827" s="133"/>
      <c r="Z827" s="133"/>
      <c r="AA827" s="133"/>
    </row>
    <row r="828" spans="1:27" ht="13">
      <c r="A828" s="142"/>
      <c r="B828" s="133"/>
      <c r="C828" s="133"/>
      <c r="D828" s="133"/>
      <c r="E828" s="133"/>
      <c r="F828" s="133"/>
      <c r="G828" s="133"/>
      <c r="H828" s="133"/>
      <c r="I828" s="133"/>
      <c r="J828" s="133"/>
      <c r="K828" s="133"/>
      <c r="L828" s="133"/>
      <c r="M828" s="133"/>
      <c r="N828" s="133"/>
      <c r="O828" s="133"/>
      <c r="P828" s="133"/>
      <c r="Q828" s="133"/>
      <c r="R828" s="133"/>
      <c r="S828" s="133"/>
      <c r="T828" s="133"/>
      <c r="U828" s="133"/>
      <c r="V828" s="133"/>
      <c r="W828" s="133"/>
      <c r="X828" s="133"/>
      <c r="Y828" s="133"/>
      <c r="Z828" s="133"/>
      <c r="AA828" s="133"/>
    </row>
    <row r="829" spans="1:27" ht="13">
      <c r="A829" s="142"/>
      <c r="B829" s="133"/>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row>
    <row r="830" spans="1:27" ht="13">
      <c r="A830" s="142"/>
      <c r="B830" s="133"/>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row>
    <row r="831" spans="1:27" ht="13">
      <c r="A831" s="142"/>
      <c r="B831" s="133"/>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row>
    <row r="832" spans="1:27" ht="13">
      <c r="A832" s="142"/>
      <c r="B832" s="133"/>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row>
    <row r="833" spans="1:27" ht="13">
      <c r="A833" s="142"/>
      <c r="B833" s="133"/>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row>
    <row r="834" spans="1:27" ht="13">
      <c r="A834" s="142"/>
      <c r="B834" s="133"/>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row>
    <row r="835" spans="1:27" ht="13">
      <c r="A835" s="142"/>
      <c r="B835" s="133"/>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row>
    <row r="836" spans="1:27" ht="13">
      <c r="A836" s="142"/>
      <c r="B836" s="133"/>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row>
    <row r="837" spans="1:27" ht="13">
      <c r="A837" s="142"/>
      <c r="B837" s="133"/>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row>
    <row r="838" spans="1:27" ht="13">
      <c r="A838" s="142"/>
      <c r="B838" s="133"/>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row>
    <row r="839" spans="1:27" ht="13">
      <c r="A839" s="142"/>
      <c r="B839" s="133"/>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row>
    <row r="840" spans="1:27" ht="13">
      <c r="A840" s="142"/>
      <c r="B840" s="133"/>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row>
    <row r="841" spans="1:27" ht="13">
      <c r="A841" s="142"/>
      <c r="B841" s="133"/>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row>
    <row r="842" spans="1:27" ht="13">
      <c r="A842" s="142"/>
      <c r="B842" s="133"/>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row>
    <row r="843" spans="1:27" ht="13">
      <c r="A843" s="142"/>
      <c r="B843" s="133"/>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row>
    <row r="844" spans="1:27" ht="13">
      <c r="A844" s="142"/>
      <c r="B844" s="133"/>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row>
    <row r="845" spans="1:27" ht="13">
      <c r="A845" s="142"/>
      <c r="B845" s="133"/>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row>
    <row r="846" spans="1:27" ht="13">
      <c r="A846" s="142"/>
      <c r="B846" s="133"/>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row>
    <row r="847" spans="1:27" ht="13">
      <c r="A847" s="142"/>
      <c r="B847" s="133"/>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row>
    <row r="848" spans="1:27" ht="13">
      <c r="A848" s="142"/>
      <c r="B848" s="133"/>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row>
    <row r="849" spans="1:27" ht="13">
      <c r="A849" s="142"/>
      <c r="B849" s="133"/>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row>
    <row r="850" spans="1:27" ht="13">
      <c r="A850" s="142"/>
      <c r="B850" s="133"/>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row>
    <row r="851" spans="1:27" ht="13">
      <c r="A851" s="142"/>
      <c r="B851" s="133"/>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row>
    <row r="852" spans="1:27" ht="13">
      <c r="A852" s="142"/>
      <c r="B852" s="133"/>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row>
    <row r="853" spans="1:27" ht="13">
      <c r="A853" s="142"/>
      <c r="B853" s="133"/>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row>
    <row r="854" spans="1:27" ht="13">
      <c r="A854" s="142"/>
      <c r="B854" s="133"/>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row>
    <row r="855" spans="1:27" ht="13">
      <c r="A855" s="142"/>
      <c r="B855" s="133"/>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row>
    <row r="856" spans="1:27" ht="13">
      <c r="A856" s="142"/>
      <c r="B856" s="133"/>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row>
    <row r="857" spans="1:27" ht="13">
      <c r="A857" s="142"/>
      <c r="B857" s="133"/>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row>
    <row r="858" spans="1:27" ht="13">
      <c r="A858" s="142"/>
      <c r="B858" s="133"/>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row>
    <row r="859" spans="1:27" ht="13">
      <c r="A859" s="142"/>
      <c r="B859" s="133"/>
      <c r="C859" s="133"/>
      <c r="D859" s="133"/>
      <c r="E859" s="133"/>
      <c r="F859" s="133"/>
      <c r="G859" s="133"/>
      <c r="H859" s="133"/>
      <c r="I859" s="133"/>
      <c r="J859" s="133"/>
      <c r="K859" s="133"/>
      <c r="L859" s="133"/>
      <c r="M859" s="133"/>
      <c r="N859" s="133"/>
      <c r="O859" s="133"/>
      <c r="P859" s="133"/>
      <c r="Q859" s="133"/>
      <c r="R859" s="133"/>
      <c r="S859" s="133"/>
      <c r="T859" s="133"/>
      <c r="U859" s="133"/>
      <c r="V859" s="133"/>
      <c r="W859" s="133"/>
      <c r="X859" s="133"/>
      <c r="Y859" s="133"/>
      <c r="Z859" s="133"/>
      <c r="AA859" s="133"/>
    </row>
    <row r="860" spans="1:27" ht="13">
      <c r="A860" s="142"/>
      <c r="B860" s="133"/>
      <c r="C860" s="133"/>
      <c r="D860" s="133"/>
      <c r="E860" s="133"/>
      <c r="F860" s="133"/>
      <c r="G860" s="133"/>
      <c r="H860" s="133"/>
      <c r="I860" s="133"/>
      <c r="J860" s="133"/>
      <c r="K860" s="133"/>
      <c r="L860" s="133"/>
      <c r="M860" s="133"/>
      <c r="N860" s="133"/>
      <c r="O860" s="133"/>
      <c r="P860" s="133"/>
      <c r="Q860" s="133"/>
      <c r="R860" s="133"/>
      <c r="S860" s="133"/>
      <c r="T860" s="133"/>
      <c r="U860" s="133"/>
      <c r="V860" s="133"/>
      <c r="W860" s="133"/>
      <c r="X860" s="133"/>
      <c r="Y860" s="133"/>
      <c r="Z860" s="133"/>
      <c r="AA860" s="133"/>
    </row>
    <row r="861" spans="1:27" ht="13">
      <c r="A861" s="142"/>
      <c r="B861" s="133"/>
      <c r="C861" s="133"/>
      <c r="D861" s="133"/>
      <c r="E861" s="133"/>
      <c r="F861" s="133"/>
      <c r="G861" s="133"/>
      <c r="H861" s="133"/>
      <c r="I861" s="133"/>
      <c r="J861" s="133"/>
      <c r="K861" s="133"/>
      <c r="L861" s="133"/>
      <c r="M861" s="133"/>
      <c r="N861" s="133"/>
      <c r="O861" s="133"/>
      <c r="P861" s="133"/>
      <c r="Q861" s="133"/>
      <c r="R861" s="133"/>
      <c r="S861" s="133"/>
      <c r="T861" s="133"/>
      <c r="U861" s="133"/>
      <c r="V861" s="133"/>
      <c r="W861" s="133"/>
      <c r="X861" s="133"/>
      <c r="Y861" s="133"/>
      <c r="Z861" s="133"/>
      <c r="AA861" s="133"/>
    </row>
    <row r="862" spans="1:27" ht="13">
      <c r="A862" s="142"/>
      <c r="B862" s="133"/>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row>
    <row r="863" spans="1:27" ht="13">
      <c r="A863" s="142"/>
      <c r="B863" s="133"/>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row>
    <row r="864" spans="1:27" ht="13">
      <c r="A864" s="142"/>
      <c r="B864" s="133"/>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row>
    <row r="865" spans="1:27" ht="13">
      <c r="A865" s="142"/>
      <c r="B865" s="133"/>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row>
    <row r="866" spans="1:27" ht="13">
      <c r="A866" s="142"/>
      <c r="B866" s="133"/>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row>
    <row r="867" spans="1:27" ht="13">
      <c r="A867" s="142"/>
      <c r="B867" s="133"/>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row>
    <row r="868" spans="1:27" ht="13">
      <c r="A868" s="142"/>
      <c r="B868" s="133"/>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row>
    <row r="869" spans="1:27" ht="13">
      <c r="A869" s="142"/>
      <c r="B869" s="133"/>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row>
    <row r="870" spans="1:27" ht="13">
      <c r="A870" s="142"/>
      <c r="B870" s="133"/>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row>
    <row r="871" spans="1:27" ht="13">
      <c r="A871" s="142"/>
      <c r="B871" s="133"/>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row>
    <row r="872" spans="1:27" ht="13">
      <c r="A872" s="142"/>
      <c r="B872" s="133"/>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row>
    <row r="873" spans="1:27" ht="13">
      <c r="A873" s="142"/>
      <c r="B873" s="133"/>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row>
    <row r="874" spans="1:27" ht="13">
      <c r="A874" s="142"/>
      <c r="B874" s="133"/>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row>
    <row r="875" spans="1:27" ht="13">
      <c r="A875" s="142"/>
      <c r="B875" s="133"/>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row>
    <row r="876" spans="1:27" ht="13">
      <c r="A876" s="142"/>
      <c r="B876" s="133"/>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row>
    <row r="877" spans="1:27" ht="13">
      <c r="A877" s="142"/>
      <c r="B877" s="133"/>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row>
    <row r="878" spans="1:27" ht="13">
      <c r="A878" s="142"/>
      <c r="B878" s="133"/>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row>
    <row r="879" spans="1:27" ht="13">
      <c r="A879" s="142"/>
      <c r="B879" s="133"/>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row>
    <row r="880" spans="1:27" ht="13">
      <c r="A880" s="142"/>
      <c r="B880" s="133"/>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row>
    <row r="881" spans="1:27" ht="13">
      <c r="A881" s="142"/>
      <c r="B881" s="133"/>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row>
    <row r="882" spans="1:27" ht="13">
      <c r="A882" s="142"/>
      <c r="B882" s="133"/>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row>
    <row r="883" spans="1:27" ht="13">
      <c r="A883" s="142"/>
      <c r="B883" s="133"/>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row>
    <row r="884" spans="1:27" ht="13">
      <c r="A884" s="142"/>
      <c r="B884" s="133"/>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row>
    <row r="885" spans="1:27" ht="13">
      <c r="A885" s="142"/>
      <c r="B885" s="133"/>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row>
    <row r="886" spans="1:27" ht="13">
      <c r="A886" s="142"/>
      <c r="B886" s="133"/>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row>
    <row r="887" spans="1:27" ht="13">
      <c r="A887" s="142"/>
      <c r="B887" s="133"/>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row>
    <row r="888" spans="1:27" ht="13">
      <c r="A888" s="142"/>
      <c r="B888" s="133"/>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row>
    <row r="889" spans="1:27" ht="13">
      <c r="A889" s="142"/>
      <c r="B889" s="133"/>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row>
    <row r="890" spans="1:27" ht="13">
      <c r="A890" s="142"/>
      <c r="B890" s="133"/>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row>
    <row r="891" spans="1:27" ht="13">
      <c r="A891" s="142"/>
      <c r="B891" s="133"/>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row>
    <row r="892" spans="1:27" ht="13">
      <c r="A892" s="142"/>
      <c r="B892" s="133"/>
      <c r="C892" s="133"/>
      <c r="D892" s="133"/>
      <c r="E892" s="133"/>
      <c r="F892" s="133"/>
      <c r="G892" s="133"/>
      <c r="H892" s="133"/>
      <c r="I892" s="133"/>
      <c r="J892" s="133"/>
      <c r="K892" s="133"/>
      <c r="L892" s="133"/>
      <c r="M892" s="133"/>
      <c r="N892" s="133"/>
      <c r="O892" s="133"/>
      <c r="P892" s="133"/>
      <c r="Q892" s="133"/>
      <c r="R892" s="133"/>
      <c r="S892" s="133"/>
      <c r="T892" s="133"/>
      <c r="U892" s="133"/>
      <c r="V892" s="133"/>
      <c r="W892" s="133"/>
      <c r="X892" s="133"/>
      <c r="Y892" s="133"/>
      <c r="Z892" s="133"/>
      <c r="AA892" s="133"/>
    </row>
    <row r="893" spans="1:27" ht="13">
      <c r="A893" s="142"/>
      <c r="B893" s="133"/>
      <c r="C893" s="133"/>
      <c r="D893" s="133"/>
      <c r="E893" s="133"/>
      <c r="F893" s="133"/>
      <c r="G893" s="133"/>
      <c r="H893" s="133"/>
      <c r="I893" s="133"/>
      <c r="J893" s="133"/>
      <c r="K893" s="133"/>
      <c r="L893" s="133"/>
      <c r="M893" s="133"/>
      <c r="N893" s="133"/>
      <c r="O893" s="133"/>
      <c r="P893" s="133"/>
      <c r="Q893" s="133"/>
      <c r="R893" s="133"/>
      <c r="S893" s="133"/>
      <c r="T893" s="133"/>
      <c r="U893" s="133"/>
      <c r="V893" s="133"/>
      <c r="W893" s="133"/>
      <c r="X893" s="133"/>
      <c r="Y893" s="133"/>
      <c r="Z893" s="133"/>
      <c r="AA893" s="133"/>
    </row>
    <row r="894" spans="1:27" ht="13">
      <c r="A894" s="142"/>
      <c r="B894" s="133"/>
      <c r="C894" s="133"/>
      <c r="D894" s="133"/>
      <c r="E894" s="133"/>
      <c r="F894" s="133"/>
      <c r="G894" s="133"/>
      <c r="H894" s="133"/>
      <c r="I894" s="133"/>
      <c r="J894" s="133"/>
      <c r="K894" s="133"/>
      <c r="L894" s="133"/>
      <c r="M894" s="133"/>
      <c r="N894" s="133"/>
      <c r="O894" s="133"/>
      <c r="P894" s="133"/>
      <c r="Q894" s="133"/>
      <c r="R894" s="133"/>
      <c r="S894" s="133"/>
      <c r="T894" s="133"/>
      <c r="U894" s="133"/>
      <c r="V894" s="133"/>
      <c r="W894" s="133"/>
      <c r="X894" s="133"/>
      <c r="Y894" s="133"/>
      <c r="Z894" s="133"/>
      <c r="AA894" s="133"/>
    </row>
    <row r="895" spans="1:27" ht="13">
      <c r="A895" s="142"/>
      <c r="B895" s="133"/>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row>
    <row r="896" spans="1:27" ht="13">
      <c r="A896" s="142"/>
      <c r="B896" s="133"/>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row>
    <row r="897" spans="1:27" ht="13">
      <c r="A897" s="142"/>
      <c r="B897" s="133"/>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row>
    <row r="898" spans="1:27" ht="13">
      <c r="A898" s="142"/>
      <c r="B898" s="133"/>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row>
    <row r="899" spans="1:27" ht="13">
      <c r="A899" s="142"/>
      <c r="B899" s="133"/>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row>
    <row r="900" spans="1:27" ht="13">
      <c r="A900" s="142"/>
      <c r="B900" s="133"/>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row>
    <row r="901" spans="1:27" ht="13">
      <c r="A901" s="142"/>
      <c r="B901" s="133"/>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row>
    <row r="902" spans="1:27" ht="13">
      <c r="A902" s="142"/>
      <c r="B902" s="133"/>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row>
    <row r="903" spans="1:27" ht="13">
      <c r="A903" s="142"/>
      <c r="B903" s="133"/>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row>
    <row r="904" spans="1:27" ht="13">
      <c r="A904" s="142"/>
      <c r="B904" s="133"/>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row>
    <row r="905" spans="1:27" ht="13">
      <c r="A905" s="142"/>
      <c r="B905" s="133"/>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row>
    <row r="906" spans="1:27" ht="13">
      <c r="A906" s="142"/>
      <c r="B906" s="133"/>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row>
    <row r="907" spans="1:27" ht="13">
      <c r="A907" s="142"/>
      <c r="B907" s="133"/>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row>
    <row r="908" spans="1:27" ht="13">
      <c r="A908" s="142"/>
      <c r="B908" s="133"/>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row>
    <row r="909" spans="1:27" ht="13">
      <c r="A909" s="142"/>
      <c r="B909" s="133"/>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row>
    <row r="910" spans="1:27" ht="13">
      <c r="A910" s="142"/>
      <c r="B910" s="133"/>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row>
    <row r="911" spans="1:27" ht="13">
      <c r="A911" s="142"/>
      <c r="B911" s="133"/>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row>
    <row r="912" spans="1:27" ht="13">
      <c r="A912" s="142"/>
      <c r="B912" s="133"/>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row>
    <row r="913" spans="1:27" ht="13">
      <c r="A913" s="142"/>
      <c r="B913" s="133"/>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row>
    <row r="914" spans="1:27" ht="13">
      <c r="A914" s="142"/>
      <c r="B914" s="133"/>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row>
    <row r="915" spans="1:27" ht="13">
      <c r="A915" s="142"/>
      <c r="B915" s="133"/>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row>
    <row r="916" spans="1:27" ht="13">
      <c r="A916" s="142"/>
      <c r="B916" s="133"/>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row>
    <row r="917" spans="1:27" ht="13">
      <c r="A917" s="142"/>
      <c r="B917" s="133"/>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row>
    <row r="918" spans="1:27" ht="13">
      <c r="A918" s="142"/>
      <c r="B918" s="133"/>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row>
    <row r="919" spans="1:27" ht="13">
      <c r="A919" s="142"/>
      <c r="B919" s="133"/>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row>
    <row r="920" spans="1:27" ht="13">
      <c r="A920" s="142"/>
      <c r="B920" s="133"/>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row>
    <row r="921" spans="1:27" ht="13">
      <c r="A921" s="142"/>
      <c r="B921" s="133"/>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row>
    <row r="922" spans="1:27" ht="13">
      <c r="A922" s="142"/>
      <c r="B922" s="133"/>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row>
    <row r="923" spans="1:27" ht="13">
      <c r="A923" s="142"/>
      <c r="B923" s="133"/>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row>
    <row r="924" spans="1:27" ht="13">
      <c r="A924" s="142"/>
      <c r="B924" s="133"/>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row>
    <row r="925" spans="1:27" ht="13">
      <c r="A925" s="142"/>
      <c r="B925" s="133"/>
      <c r="C925" s="133"/>
      <c r="D925" s="133"/>
      <c r="E925" s="133"/>
      <c r="F925" s="133"/>
      <c r="G925" s="133"/>
      <c r="H925" s="133"/>
      <c r="I925" s="133"/>
      <c r="J925" s="133"/>
      <c r="K925" s="133"/>
      <c r="L925" s="133"/>
      <c r="M925" s="133"/>
      <c r="N925" s="133"/>
      <c r="O925" s="133"/>
      <c r="P925" s="133"/>
      <c r="Q925" s="133"/>
      <c r="R925" s="133"/>
      <c r="S925" s="133"/>
      <c r="T925" s="133"/>
      <c r="U925" s="133"/>
      <c r="V925" s="133"/>
      <c r="W925" s="133"/>
      <c r="X925" s="133"/>
      <c r="Y925" s="133"/>
      <c r="Z925" s="133"/>
      <c r="AA925" s="133"/>
    </row>
    <row r="926" spans="1:27" ht="13">
      <c r="A926" s="142"/>
      <c r="B926" s="133"/>
      <c r="C926" s="133"/>
      <c r="D926" s="133"/>
      <c r="E926" s="133"/>
      <c r="F926" s="133"/>
      <c r="G926" s="133"/>
      <c r="H926" s="133"/>
      <c r="I926" s="133"/>
      <c r="J926" s="133"/>
      <c r="K926" s="133"/>
      <c r="L926" s="133"/>
      <c r="M926" s="133"/>
      <c r="N926" s="133"/>
      <c r="O926" s="133"/>
      <c r="P926" s="133"/>
      <c r="Q926" s="133"/>
      <c r="R926" s="133"/>
      <c r="S926" s="133"/>
      <c r="T926" s="133"/>
      <c r="U926" s="133"/>
      <c r="V926" s="133"/>
      <c r="W926" s="133"/>
      <c r="X926" s="133"/>
      <c r="Y926" s="133"/>
      <c r="Z926" s="133"/>
      <c r="AA926" s="133"/>
    </row>
    <row r="927" spans="1:27" ht="13">
      <c r="A927" s="142"/>
      <c r="B927" s="133"/>
      <c r="C927" s="133"/>
      <c r="D927" s="133"/>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row>
    <row r="928" spans="1:27" ht="13">
      <c r="A928" s="142"/>
      <c r="B928" s="133"/>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row>
    <row r="929" spans="1:27" ht="13">
      <c r="A929" s="142"/>
      <c r="B929" s="133"/>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row>
    <row r="930" spans="1:27" ht="13">
      <c r="A930" s="142"/>
      <c r="B930" s="133"/>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row>
    <row r="931" spans="1:27" ht="13">
      <c r="A931" s="142"/>
      <c r="B931" s="133"/>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row>
    <row r="932" spans="1:27" ht="13">
      <c r="A932" s="142"/>
      <c r="B932" s="133"/>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row>
    <row r="933" spans="1:27" ht="13">
      <c r="A933" s="142"/>
      <c r="B933" s="133"/>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row>
    <row r="934" spans="1:27" ht="13">
      <c r="A934" s="142"/>
      <c r="B934" s="133"/>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row>
    <row r="935" spans="1:27" ht="13">
      <c r="A935" s="142"/>
      <c r="B935" s="133"/>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row>
    <row r="936" spans="1:27" ht="13">
      <c r="A936" s="142"/>
      <c r="B936" s="133"/>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row>
    <row r="937" spans="1:27" ht="13">
      <c r="A937" s="142"/>
      <c r="B937" s="133"/>
      <c r="C937" s="133"/>
      <c r="D937" s="133"/>
      <c r="E937" s="133"/>
      <c r="F937" s="133"/>
      <c r="G937" s="133"/>
      <c r="H937" s="133"/>
      <c r="I937" s="133"/>
      <c r="J937" s="133"/>
      <c r="K937" s="133"/>
      <c r="L937" s="133"/>
      <c r="M937" s="133"/>
      <c r="N937" s="133"/>
      <c r="O937" s="133"/>
      <c r="P937" s="133"/>
      <c r="Q937" s="133"/>
      <c r="R937" s="133"/>
      <c r="S937" s="133"/>
      <c r="T937" s="133"/>
      <c r="U937" s="133"/>
      <c r="V937" s="133"/>
      <c r="W937" s="133"/>
      <c r="X937" s="133"/>
      <c r="Y937" s="133"/>
      <c r="Z937" s="133"/>
      <c r="AA937" s="133"/>
    </row>
    <row r="938" spans="1:27" ht="13">
      <c r="A938" s="142"/>
      <c r="B938" s="133"/>
      <c r="C938" s="133"/>
      <c r="D938" s="133"/>
      <c r="E938" s="133"/>
      <c r="F938" s="133"/>
      <c r="G938" s="133"/>
      <c r="H938" s="133"/>
      <c r="I938" s="133"/>
      <c r="J938" s="133"/>
      <c r="K938" s="133"/>
      <c r="L938" s="133"/>
      <c r="M938" s="133"/>
      <c r="N938" s="133"/>
      <c r="O938" s="133"/>
      <c r="P938" s="133"/>
      <c r="Q938" s="133"/>
      <c r="R938" s="133"/>
      <c r="S938" s="133"/>
      <c r="T938" s="133"/>
      <c r="U938" s="133"/>
      <c r="V938" s="133"/>
      <c r="W938" s="133"/>
      <c r="X938" s="133"/>
      <c r="Y938" s="133"/>
      <c r="Z938" s="133"/>
      <c r="AA938" s="133"/>
    </row>
    <row r="939" spans="1:27" ht="13">
      <c r="A939" s="142"/>
      <c r="B939" s="133"/>
      <c r="C939" s="133"/>
      <c r="D939" s="133"/>
      <c r="E939" s="133"/>
      <c r="F939" s="133"/>
      <c r="G939" s="133"/>
      <c r="H939" s="133"/>
      <c r="I939" s="133"/>
      <c r="J939" s="133"/>
      <c r="K939" s="133"/>
      <c r="L939" s="133"/>
      <c r="M939" s="133"/>
      <c r="N939" s="133"/>
      <c r="O939" s="133"/>
      <c r="P939" s="133"/>
      <c r="Q939" s="133"/>
      <c r="R939" s="133"/>
      <c r="S939" s="133"/>
      <c r="T939" s="133"/>
      <c r="U939" s="133"/>
      <c r="V939" s="133"/>
      <c r="W939" s="133"/>
      <c r="X939" s="133"/>
      <c r="Y939" s="133"/>
      <c r="Z939" s="133"/>
      <c r="AA939" s="133"/>
    </row>
    <row r="940" spans="1:27" ht="13">
      <c r="A940" s="142"/>
      <c r="B940" s="133"/>
      <c r="C940" s="133"/>
      <c r="D940" s="133"/>
      <c r="E940" s="133"/>
      <c r="F940" s="133"/>
      <c r="G940" s="133"/>
      <c r="H940" s="133"/>
      <c r="I940" s="133"/>
      <c r="J940" s="133"/>
      <c r="K940" s="133"/>
      <c r="L940" s="133"/>
      <c r="M940" s="133"/>
      <c r="N940" s="133"/>
      <c r="O940" s="133"/>
      <c r="P940" s="133"/>
      <c r="Q940" s="133"/>
      <c r="R940" s="133"/>
      <c r="S940" s="133"/>
      <c r="T940" s="133"/>
      <c r="U940" s="133"/>
      <c r="V940" s="133"/>
      <c r="W940" s="133"/>
      <c r="X940" s="133"/>
      <c r="Y940" s="133"/>
      <c r="Z940" s="133"/>
      <c r="AA940" s="133"/>
    </row>
    <row r="941" spans="1:27" ht="13">
      <c r="A941" s="142"/>
      <c r="B941" s="133"/>
      <c r="C941" s="133"/>
      <c r="D941" s="133"/>
      <c r="E941" s="133"/>
      <c r="F941" s="133"/>
      <c r="G941" s="133"/>
      <c r="H941" s="133"/>
      <c r="I941" s="133"/>
      <c r="J941" s="133"/>
      <c r="K941" s="133"/>
      <c r="L941" s="133"/>
      <c r="M941" s="133"/>
      <c r="N941" s="133"/>
      <c r="O941" s="133"/>
      <c r="P941" s="133"/>
      <c r="Q941" s="133"/>
      <c r="R941" s="133"/>
      <c r="S941" s="133"/>
      <c r="T941" s="133"/>
      <c r="U941" s="133"/>
      <c r="V941" s="133"/>
      <c r="W941" s="133"/>
      <c r="X941" s="133"/>
      <c r="Y941" s="133"/>
      <c r="Z941" s="133"/>
      <c r="AA941" s="133"/>
    </row>
    <row r="942" spans="1:27" ht="13">
      <c r="A942" s="142"/>
      <c r="B942" s="133"/>
      <c r="C942" s="133"/>
      <c r="D942" s="133"/>
      <c r="E942" s="133"/>
      <c r="F942" s="133"/>
      <c r="G942" s="133"/>
      <c r="H942" s="133"/>
      <c r="I942" s="133"/>
      <c r="J942" s="133"/>
      <c r="K942" s="133"/>
      <c r="L942" s="133"/>
      <c r="M942" s="133"/>
      <c r="N942" s="133"/>
      <c r="O942" s="133"/>
      <c r="P942" s="133"/>
      <c r="Q942" s="133"/>
      <c r="R942" s="133"/>
      <c r="S942" s="133"/>
      <c r="T942" s="133"/>
      <c r="U942" s="133"/>
      <c r="V942" s="133"/>
      <c r="W942" s="133"/>
      <c r="X942" s="133"/>
      <c r="Y942" s="133"/>
      <c r="Z942" s="133"/>
      <c r="AA942" s="133"/>
    </row>
    <row r="943" spans="1:27" ht="13">
      <c r="A943" s="142"/>
      <c r="B943" s="133"/>
      <c r="C943" s="133"/>
      <c r="D943" s="133"/>
      <c r="E943" s="133"/>
      <c r="F943" s="133"/>
      <c r="G943" s="133"/>
      <c r="H943" s="133"/>
      <c r="I943" s="133"/>
      <c r="J943" s="133"/>
      <c r="K943" s="133"/>
      <c r="L943" s="133"/>
      <c r="M943" s="133"/>
      <c r="N943" s="133"/>
      <c r="O943" s="133"/>
      <c r="P943" s="133"/>
      <c r="Q943" s="133"/>
      <c r="R943" s="133"/>
      <c r="S943" s="133"/>
      <c r="T943" s="133"/>
      <c r="U943" s="133"/>
      <c r="V943" s="133"/>
      <c r="W943" s="133"/>
      <c r="X943" s="133"/>
      <c r="Y943" s="133"/>
      <c r="Z943" s="133"/>
      <c r="AA943" s="133"/>
    </row>
    <row r="944" spans="1:27" ht="13">
      <c r="A944" s="142"/>
      <c r="B944" s="133"/>
      <c r="C944" s="133"/>
      <c r="D944" s="133"/>
      <c r="E944" s="133"/>
      <c r="F944" s="133"/>
      <c r="G944" s="133"/>
      <c r="H944" s="133"/>
      <c r="I944" s="133"/>
      <c r="J944" s="133"/>
      <c r="K944" s="133"/>
      <c r="L944" s="133"/>
      <c r="M944" s="133"/>
      <c r="N944" s="133"/>
      <c r="O944" s="133"/>
      <c r="P944" s="133"/>
      <c r="Q944" s="133"/>
      <c r="R944" s="133"/>
      <c r="S944" s="133"/>
      <c r="T944" s="133"/>
      <c r="U944" s="133"/>
      <c r="V944" s="133"/>
      <c r="W944" s="133"/>
      <c r="X944" s="133"/>
      <c r="Y944" s="133"/>
      <c r="Z944" s="133"/>
      <c r="AA944" s="133"/>
    </row>
    <row r="945" spans="1:27" ht="13">
      <c r="A945" s="142"/>
      <c r="B945" s="133"/>
      <c r="C945" s="133"/>
      <c r="D945" s="133"/>
      <c r="E945" s="133"/>
      <c r="F945" s="133"/>
      <c r="G945" s="133"/>
      <c r="H945" s="133"/>
      <c r="I945" s="133"/>
      <c r="J945" s="133"/>
      <c r="K945" s="133"/>
      <c r="L945" s="133"/>
      <c r="M945" s="133"/>
      <c r="N945" s="133"/>
      <c r="O945" s="133"/>
      <c r="P945" s="133"/>
      <c r="Q945" s="133"/>
      <c r="R945" s="133"/>
      <c r="S945" s="133"/>
      <c r="T945" s="133"/>
      <c r="U945" s="133"/>
      <c r="V945" s="133"/>
      <c r="W945" s="133"/>
      <c r="X945" s="133"/>
      <c r="Y945" s="133"/>
      <c r="Z945" s="133"/>
      <c r="AA945" s="133"/>
    </row>
    <row r="946" spans="1:27" ht="13">
      <c r="A946" s="142"/>
      <c r="B946" s="133"/>
      <c r="C946" s="133"/>
      <c r="D946" s="133"/>
      <c r="E946" s="133"/>
      <c r="F946" s="133"/>
      <c r="G946" s="133"/>
      <c r="H946" s="133"/>
      <c r="I946" s="133"/>
      <c r="J946" s="133"/>
      <c r="K946" s="133"/>
      <c r="L946" s="133"/>
      <c r="M946" s="133"/>
      <c r="N946" s="133"/>
      <c r="O946" s="133"/>
      <c r="P946" s="133"/>
      <c r="Q946" s="133"/>
      <c r="R946" s="133"/>
      <c r="S946" s="133"/>
      <c r="T946" s="133"/>
      <c r="U946" s="133"/>
      <c r="V946" s="133"/>
      <c r="W946" s="133"/>
      <c r="X946" s="133"/>
      <c r="Y946" s="133"/>
      <c r="Z946" s="133"/>
      <c r="AA946" s="133"/>
    </row>
    <row r="947" spans="1:27" ht="13">
      <c r="A947" s="142"/>
      <c r="B947" s="133"/>
      <c r="C947" s="133"/>
      <c r="D947" s="133"/>
      <c r="E947" s="133"/>
      <c r="F947" s="133"/>
      <c r="G947" s="133"/>
      <c r="H947" s="133"/>
      <c r="I947" s="133"/>
      <c r="J947" s="133"/>
      <c r="K947" s="133"/>
      <c r="L947" s="133"/>
      <c r="M947" s="133"/>
      <c r="N947" s="133"/>
      <c r="O947" s="133"/>
      <c r="P947" s="133"/>
      <c r="Q947" s="133"/>
      <c r="R947" s="133"/>
      <c r="S947" s="133"/>
      <c r="T947" s="133"/>
      <c r="U947" s="133"/>
      <c r="V947" s="133"/>
      <c r="W947" s="133"/>
      <c r="X947" s="133"/>
      <c r="Y947" s="133"/>
      <c r="Z947" s="133"/>
      <c r="AA947" s="133"/>
    </row>
    <row r="948" spans="1:27" ht="13">
      <c r="A948" s="142"/>
      <c r="B948" s="133"/>
      <c r="C948" s="133"/>
      <c r="D948" s="133"/>
      <c r="E948" s="133"/>
      <c r="F948" s="133"/>
      <c r="G948" s="133"/>
      <c r="H948" s="133"/>
      <c r="I948" s="133"/>
      <c r="J948" s="133"/>
      <c r="K948" s="133"/>
      <c r="L948" s="133"/>
      <c r="M948" s="133"/>
      <c r="N948" s="133"/>
      <c r="O948" s="133"/>
      <c r="P948" s="133"/>
      <c r="Q948" s="133"/>
      <c r="R948" s="133"/>
      <c r="S948" s="133"/>
      <c r="T948" s="133"/>
      <c r="U948" s="133"/>
      <c r="V948" s="133"/>
      <c r="W948" s="133"/>
      <c r="X948" s="133"/>
      <c r="Y948" s="133"/>
      <c r="Z948" s="133"/>
      <c r="AA948" s="133"/>
    </row>
    <row r="949" spans="1:27" ht="13">
      <c r="A949" s="142"/>
      <c r="B949" s="133"/>
      <c r="C949" s="133"/>
      <c r="D949" s="133"/>
      <c r="E949" s="133"/>
      <c r="F949" s="133"/>
      <c r="G949" s="133"/>
      <c r="H949" s="133"/>
      <c r="I949" s="133"/>
      <c r="J949" s="133"/>
      <c r="K949" s="133"/>
      <c r="L949" s="133"/>
      <c r="M949" s="133"/>
      <c r="N949" s="133"/>
      <c r="O949" s="133"/>
      <c r="P949" s="133"/>
      <c r="Q949" s="133"/>
      <c r="R949" s="133"/>
      <c r="S949" s="133"/>
      <c r="T949" s="133"/>
      <c r="U949" s="133"/>
      <c r="V949" s="133"/>
      <c r="W949" s="133"/>
      <c r="X949" s="133"/>
      <c r="Y949" s="133"/>
      <c r="Z949" s="133"/>
      <c r="AA949" s="133"/>
    </row>
    <row r="950" spans="1:27" ht="13">
      <c r="A950" s="142"/>
      <c r="B950" s="133"/>
      <c r="C950" s="133"/>
      <c r="D950" s="133"/>
      <c r="E950" s="133"/>
      <c r="F950" s="133"/>
      <c r="G950" s="133"/>
      <c r="H950" s="133"/>
      <c r="I950" s="133"/>
      <c r="J950" s="133"/>
      <c r="K950" s="133"/>
      <c r="L950" s="133"/>
      <c r="M950" s="133"/>
      <c r="N950" s="133"/>
      <c r="O950" s="133"/>
      <c r="P950" s="133"/>
      <c r="Q950" s="133"/>
      <c r="R950" s="133"/>
      <c r="S950" s="133"/>
      <c r="T950" s="133"/>
      <c r="U950" s="133"/>
      <c r="V950" s="133"/>
      <c r="W950" s="133"/>
      <c r="X950" s="133"/>
      <c r="Y950" s="133"/>
      <c r="Z950" s="133"/>
      <c r="AA950" s="133"/>
    </row>
    <row r="951" spans="1:27" ht="13">
      <c r="A951" s="142"/>
      <c r="B951" s="133"/>
      <c r="C951" s="133"/>
      <c r="D951" s="133"/>
      <c r="E951" s="133"/>
      <c r="F951" s="133"/>
      <c r="G951" s="133"/>
      <c r="H951" s="133"/>
      <c r="I951" s="133"/>
      <c r="J951" s="133"/>
      <c r="K951" s="133"/>
      <c r="L951" s="133"/>
      <c r="M951" s="133"/>
      <c r="N951" s="133"/>
      <c r="O951" s="133"/>
      <c r="P951" s="133"/>
      <c r="Q951" s="133"/>
      <c r="R951" s="133"/>
      <c r="S951" s="133"/>
      <c r="T951" s="133"/>
      <c r="U951" s="133"/>
      <c r="V951" s="133"/>
      <c r="W951" s="133"/>
      <c r="X951" s="133"/>
      <c r="Y951" s="133"/>
      <c r="Z951" s="133"/>
      <c r="AA951" s="133"/>
    </row>
    <row r="952" spans="1:27" ht="13">
      <c r="A952" s="142"/>
      <c r="B952" s="133"/>
      <c r="C952" s="133"/>
      <c r="D952" s="133"/>
      <c r="E952" s="133"/>
      <c r="F952" s="133"/>
      <c r="G952" s="133"/>
      <c r="H952" s="133"/>
      <c r="I952" s="133"/>
      <c r="J952" s="133"/>
      <c r="K952" s="133"/>
      <c r="L952" s="133"/>
      <c r="M952" s="133"/>
      <c r="N952" s="133"/>
      <c r="O952" s="133"/>
      <c r="P952" s="133"/>
      <c r="Q952" s="133"/>
      <c r="R952" s="133"/>
      <c r="S952" s="133"/>
      <c r="T952" s="133"/>
      <c r="U952" s="133"/>
      <c r="V952" s="133"/>
      <c r="W952" s="133"/>
      <c r="X952" s="133"/>
      <c r="Y952" s="133"/>
      <c r="Z952" s="133"/>
      <c r="AA952" s="133"/>
    </row>
    <row r="953" spans="1:27" ht="13">
      <c r="A953" s="142"/>
      <c r="B953" s="133"/>
      <c r="C953" s="133"/>
      <c r="D953" s="133"/>
      <c r="E953" s="133"/>
      <c r="F953" s="133"/>
      <c r="G953" s="133"/>
      <c r="H953" s="133"/>
      <c r="I953" s="133"/>
      <c r="J953" s="133"/>
      <c r="K953" s="133"/>
      <c r="L953" s="133"/>
      <c r="M953" s="133"/>
      <c r="N953" s="133"/>
      <c r="O953" s="133"/>
      <c r="P953" s="133"/>
      <c r="Q953" s="133"/>
      <c r="R953" s="133"/>
      <c r="S953" s="133"/>
      <c r="T953" s="133"/>
      <c r="U953" s="133"/>
      <c r="V953" s="133"/>
      <c r="W953" s="133"/>
      <c r="X953" s="133"/>
      <c r="Y953" s="133"/>
      <c r="Z953" s="133"/>
      <c r="AA953" s="133"/>
    </row>
    <row r="954" spans="1:27" ht="13">
      <c r="A954" s="142"/>
      <c r="B954" s="133"/>
      <c r="C954" s="133"/>
      <c r="D954" s="133"/>
      <c r="E954" s="133"/>
      <c r="F954" s="133"/>
      <c r="G954" s="133"/>
      <c r="H954" s="133"/>
      <c r="I954" s="133"/>
      <c r="J954" s="133"/>
      <c r="K954" s="133"/>
      <c r="L954" s="133"/>
      <c r="M954" s="133"/>
      <c r="N954" s="133"/>
      <c r="O954" s="133"/>
      <c r="P954" s="133"/>
      <c r="Q954" s="133"/>
      <c r="R954" s="133"/>
      <c r="S954" s="133"/>
      <c r="T954" s="133"/>
      <c r="U954" s="133"/>
      <c r="V954" s="133"/>
      <c r="W954" s="133"/>
      <c r="X954" s="133"/>
      <c r="Y954" s="133"/>
      <c r="Z954" s="133"/>
      <c r="AA954" s="133"/>
    </row>
    <row r="955" spans="1:27" ht="13">
      <c r="A955" s="142"/>
      <c r="B955" s="133"/>
      <c r="C955" s="133"/>
      <c r="D955" s="133"/>
      <c r="E955" s="133"/>
      <c r="F955" s="133"/>
      <c r="G955" s="133"/>
      <c r="H955" s="133"/>
      <c r="I955" s="133"/>
      <c r="J955" s="133"/>
      <c r="K955" s="133"/>
      <c r="L955" s="133"/>
      <c r="M955" s="133"/>
      <c r="N955" s="133"/>
      <c r="O955" s="133"/>
      <c r="P955" s="133"/>
      <c r="Q955" s="133"/>
      <c r="R955" s="133"/>
      <c r="S955" s="133"/>
      <c r="T955" s="133"/>
      <c r="U955" s="133"/>
      <c r="V955" s="133"/>
      <c r="W955" s="133"/>
      <c r="X955" s="133"/>
      <c r="Y955" s="133"/>
      <c r="Z955" s="133"/>
      <c r="AA955" s="133"/>
    </row>
    <row r="956" spans="1:27" ht="13">
      <c r="A956" s="142"/>
      <c r="B956" s="133"/>
      <c r="C956" s="133"/>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c r="AA956" s="133"/>
    </row>
    <row r="957" spans="1:27" ht="13">
      <c r="A957" s="142"/>
      <c r="B957" s="133"/>
      <c r="C957" s="133"/>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c r="AA957" s="133"/>
    </row>
    <row r="958" spans="1:27" ht="13">
      <c r="A958" s="142"/>
      <c r="B958" s="133"/>
      <c r="C958" s="133"/>
      <c r="D958" s="133"/>
      <c r="E958" s="133"/>
      <c r="F958" s="133"/>
      <c r="G958" s="133"/>
      <c r="H958" s="133"/>
      <c r="I958" s="133"/>
      <c r="J958" s="133"/>
      <c r="K958" s="133"/>
      <c r="L958" s="133"/>
      <c r="M958" s="133"/>
      <c r="N958" s="133"/>
      <c r="O958" s="133"/>
      <c r="P958" s="133"/>
      <c r="Q958" s="133"/>
      <c r="R958" s="133"/>
      <c r="S958" s="133"/>
      <c r="T958" s="133"/>
      <c r="U958" s="133"/>
      <c r="V958" s="133"/>
      <c r="W958" s="133"/>
      <c r="X958" s="133"/>
      <c r="Y958" s="133"/>
      <c r="Z958" s="133"/>
      <c r="AA958" s="133"/>
    </row>
    <row r="959" spans="1:27" ht="13">
      <c r="A959" s="142"/>
      <c r="B959" s="133"/>
      <c r="C959" s="133"/>
      <c r="D959" s="133"/>
      <c r="E959" s="133"/>
      <c r="F959" s="133"/>
      <c r="G959" s="133"/>
      <c r="H959" s="133"/>
      <c r="I959" s="133"/>
      <c r="J959" s="133"/>
      <c r="K959" s="133"/>
      <c r="L959" s="133"/>
      <c r="M959" s="133"/>
      <c r="N959" s="133"/>
      <c r="O959" s="133"/>
      <c r="P959" s="133"/>
      <c r="Q959" s="133"/>
      <c r="R959" s="133"/>
      <c r="S959" s="133"/>
      <c r="T959" s="133"/>
      <c r="U959" s="133"/>
      <c r="V959" s="133"/>
      <c r="W959" s="133"/>
      <c r="X959" s="133"/>
      <c r="Y959" s="133"/>
      <c r="Z959" s="133"/>
      <c r="AA959" s="133"/>
    </row>
    <row r="960" spans="1:27" ht="13">
      <c r="A960" s="142"/>
      <c r="B960" s="133"/>
      <c r="C960" s="133"/>
      <c r="D960" s="133"/>
      <c r="E960" s="133"/>
      <c r="F960" s="133"/>
      <c r="G960" s="133"/>
      <c r="H960" s="133"/>
      <c r="I960" s="133"/>
      <c r="J960" s="133"/>
      <c r="K960" s="133"/>
      <c r="L960" s="133"/>
      <c r="M960" s="133"/>
      <c r="N960" s="133"/>
      <c r="O960" s="133"/>
      <c r="P960" s="133"/>
      <c r="Q960" s="133"/>
      <c r="R960" s="133"/>
      <c r="S960" s="133"/>
      <c r="T960" s="133"/>
      <c r="U960" s="133"/>
      <c r="V960" s="133"/>
      <c r="W960" s="133"/>
      <c r="X960" s="133"/>
      <c r="Y960" s="133"/>
      <c r="Z960" s="133"/>
      <c r="AA960" s="133"/>
    </row>
    <row r="961" spans="1:27" ht="13">
      <c r="A961" s="142"/>
      <c r="B961" s="133"/>
      <c r="C961" s="133"/>
      <c r="D961" s="133"/>
      <c r="E961" s="133"/>
      <c r="F961" s="133"/>
      <c r="G961" s="133"/>
      <c r="H961" s="133"/>
      <c r="I961" s="133"/>
      <c r="J961" s="133"/>
      <c r="K961" s="133"/>
      <c r="L961" s="133"/>
      <c r="M961" s="133"/>
      <c r="N961" s="133"/>
      <c r="O961" s="133"/>
      <c r="P961" s="133"/>
      <c r="Q961" s="133"/>
      <c r="R961" s="133"/>
      <c r="S961" s="133"/>
      <c r="T961" s="133"/>
      <c r="U961" s="133"/>
      <c r="V961" s="133"/>
      <c r="W961" s="133"/>
      <c r="X961" s="133"/>
      <c r="Y961" s="133"/>
      <c r="Z961" s="133"/>
      <c r="AA961" s="133"/>
    </row>
    <row r="962" spans="1:27" ht="13">
      <c r="A962" s="142"/>
      <c r="B962" s="133"/>
      <c r="C962" s="133"/>
      <c r="D962" s="133"/>
      <c r="E962" s="133"/>
      <c r="F962" s="133"/>
      <c r="G962" s="133"/>
      <c r="H962" s="133"/>
      <c r="I962" s="133"/>
      <c r="J962" s="133"/>
      <c r="K962" s="133"/>
      <c r="L962" s="133"/>
      <c r="M962" s="133"/>
      <c r="N962" s="133"/>
      <c r="O962" s="133"/>
      <c r="P962" s="133"/>
      <c r="Q962" s="133"/>
      <c r="R962" s="133"/>
      <c r="S962" s="133"/>
      <c r="T962" s="133"/>
      <c r="U962" s="133"/>
      <c r="V962" s="133"/>
      <c r="W962" s="133"/>
      <c r="X962" s="133"/>
      <c r="Y962" s="133"/>
      <c r="Z962" s="133"/>
      <c r="AA962" s="133"/>
    </row>
    <row r="963" spans="1:27" ht="13">
      <c r="A963" s="142"/>
      <c r="B963" s="133"/>
      <c r="C963" s="133"/>
      <c r="D963" s="133"/>
      <c r="E963" s="133"/>
      <c r="F963" s="133"/>
      <c r="G963" s="133"/>
      <c r="H963" s="133"/>
      <c r="I963" s="133"/>
      <c r="J963" s="133"/>
      <c r="K963" s="133"/>
      <c r="L963" s="133"/>
      <c r="M963" s="133"/>
      <c r="N963" s="133"/>
      <c r="O963" s="133"/>
      <c r="P963" s="133"/>
      <c r="Q963" s="133"/>
      <c r="R963" s="133"/>
      <c r="S963" s="133"/>
      <c r="T963" s="133"/>
      <c r="U963" s="133"/>
      <c r="V963" s="133"/>
      <c r="W963" s="133"/>
      <c r="X963" s="133"/>
      <c r="Y963" s="133"/>
      <c r="Z963" s="133"/>
      <c r="AA963" s="133"/>
    </row>
    <row r="964" spans="1:27" ht="13">
      <c r="A964" s="142"/>
      <c r="B964" s="133"/>
      <c r="C964" s="133"/>
      <c r="D964" s="133"/>
      <c r="E964" s="133"/>
      <c r="F964" s="133"/>
      <c r="G964" s="133"/>
      <c r="H964" s="133"/>
      <c r="I964" s="133"/>
      <c r="J964" s="133"/>
      <c r="K964" s="133"/>
      <c r="L964" s="133"/>
      <c r="M964" s="133"/>
      <c r="N964" s="133"/>
      <c r="O964" s="133"/>
      <c r="P964" s="133"/>
      <c r="Q964" s="133"/>
      <c r="R964" s="133"/>
      <c r="S964" s="133"/>
      <c r="T964" s="133"/>
      <c r="U964" s="133"/>
      <c r="V964" s="133"/>
      <c r="W964" s="133"/>
      <c r="X964" s="133"/>
      <c r="Y964" s="133"/>
      <c r="Z964" s="133"/>
      <c r="AA964" s="133"/>
    </row>
    <row r="965" spans="1:27" ht="13">
      <c r="A965" s="142"/>
      <c r="B965" s="133"/>
      <c r="C965" s="133"/>
      <c r="D965" s="133"/>
      <c r="E965" s="133"/>
      <c r="F965" s="133"/>
      <c r="G965" s="133"/>
      <c r="H965" s="133"/>
      <c r="I965" s="133"/>
      <c r="J965" s="133"/>
      <c r="K965" s="133"/>
      <c r="L965" s="133"/>
      <c r="M965" s="133"/>
      <c r="N965" s="133"/>
      <c r="O965" s="133"/>
      <c r="P965" s="133"/>
      <c r="Q965" s="133"/>
      <c r="R965" s="133"/>
      <c r="S965" s="133"/>
      <c r="T965" s="133"/>
      <c r="U965" s="133"/>
      <c r="V965" s="133"/>
      <c r="W965" s="133"/>
      <c r="X965" s="133"/>
      <c r="Y965" s="133"/>
      <c r="Z965" s="133"/>
      <c r="AA965" s="133"/>
    </row>
    <row r="966" spans="1:27" ht="13">
      <c r="A966" s="142"/>
      <c r="B966" s="133"/>
      <c r="C966" s="133"/>
      <c r="D966" s="133"/>
      <c r="E966" s="133"/>
      <c r="F966" s="133"/>
      <c r="G966" s="133"/>
      <c r="H966" s="133"/>
      <c r="I966" s="133"/>
      <c r="J966" s="133"/>
      <c r="K966" s="133"/>
      <c r="L966" s="133"/>
      <c r="M966" s="133"/>
      <c r="N966" s="133"/>
      <c r="O966" s="133"/>
      <c r="P966" s="133"/>
      <c r="Q966" s="133"/>
      <c r="R966" s="133"/>
      <c r="S966" s="133"/>
      <c r="T966" s="133"/>
      <c r="U966" s="133"/>
      <c r="V966" s="133"/>
      <c r="W966" s="133"/>
      <c r="X966" s="133"/>
      <c r="Y966" s="133"/>
      <c r="Z966" s="133"/>
      <c r="AA966" s="133"/>
    </row>
    <row r="967" spans="1:27" ht="13">
      <c r="A967" s="142"/>
      <c r="B967" s="133"/>
      <c r="C967" s="133"/>
      <c r="D967" s="133"/>
      <c r="E967" s="133"/>
      <c r="F967" s="133"/>
      <c r="G967" s="133"/>
      <c r="H967" s="133"/>
      <c r="I967" s="133"/>
      <c r="J967" s="133"/>
      <c r="K967" s="133"/>
      <c r="L967" s="133"/>
      <c r="M967" s="133"/>
      <c r="N967" s="133"/>
      <c r="O967" s="133"/>
      <c r="P967" s="133"/>
      <c r="Q967" s="133"/>
      <c r="R967" s="133"/>
      <c r="S967" s="133"/>
      <c r="T967" s="133"/>
      <c r="U967" s="133"/>
      <c r="V967" s="133"/>
      <c r="W967" s="133"/>
      <c r="X967" s="133"/>
      <c r="Y967" s="133"/>
      <c r="Z967" s="133"/>
      <c r="AA967" s="133"/>
    </row>
    <row r="968" spans="1:27" ht="13">
      <c r="A968" s="142"/>
      <c r="B968" s="133"/>
      <c r="C968" s="133"/>
      <c r="D968" s="133"/>
      <c r="E968" s="133"/>
      <c r="F968" s="133"/>
      <c r="G968" s="133"/>
      <c r="H968" s="133"/>
      <c r="I968" s="133"/>
      <c r="J968" s="133"/>
      <c r="K968" s="133"/>
      <c r="L968" s="133"/>
      <c r="M968" s="133"/>
      <c r="N968" s="133"/>
      <c r="O968" s="133"/>
      <c r="P968" s="133"/>
      <c r="Q968" s="133"/>
      <c r="R968" s="133"/>
      <c r="S968" s="133"/>
      <c r="T968" s="133"/>
      <c r="U968" s="133"/>
      <c r="V968" s="133"/>
      <c r="W968" s="133"/>
      <c r="X968" s="133"/>
      <c r="Y968" s="133"/>
      <c r="Z968" s="133"/>
      <c r="AA968" s="133"/>
    </row>
    <row r="969" spans="1:27" ht="13">
      <c r="A969" s="142"/>
      <c r="B969" s="133"/>
      <c r="C969" s="133"/>
      <c r="D969" s="133"/>
      <c r="E969" s="133"/>
      <c r="F969" s="133"/>
      <c r="G969" s="133"/>
      <c r="H969" s="133"/>
      <c r="I969" s="133"/>
      <c r="J969" s="133"/>
      <c r="K969" s="133"/>
      <c r="L969" s="133"/>
      <c r="M969" s="133"/>
      <c r="N969" s="133"/>
      <c r="O969" s="133"/>
      <c r="P969" s="133"/>
      <c r="Q969" s="133"/>
      <c r="R969" s="133"/>
      <c r="S969" s="133"/>
      <c r="T969" s="133"/>
      <c r="U969" s="133"/>
      <c r="V969" s="133"/>
      <c r="W969" s="133"/>
      <c r="X969" s="133"/>
      <c r="Y969" s="133"/>
      <c r="Z969" s="133"/>
      <c r="AA969" s="133"/>
    </row>
    <row r="970" spans="1:27" ht="13">
      <c r="A970" s="142"/>
      <c r="B970" s="133"/>
      <c r="C970" s="133"/>
      <c r="D970" s="133"/>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c r="AA970" s="133"/>
    </row>
    <row r="971" spans="1:27" ht="13">
      <c r="A971" s="142"/>
      <c r="B971" s="133"/>
      <c r="C971" s="133"/>
      <c r="D971" s="133"/>
      <c r="E971" s="133"/>
      <c r="F971" s="133"/>
      <c r="G971" s="133"/>
      <c r="H971" s="133"/>
      <c r="I971" s="133"/>
      <c r="J971" s="133"/>
      <c r="K971" s="133"/>
      <c r="L971" s="133"/>
      <c r="M971" s="133"/>
      <c r="N971" s="133"/>
      <c r="O971" s="133"/>
      <c r="P971" s="133"/>
      <c r="Q971" s="133"/>
      <c r="R971" s="133"/>
      <c r="S971" s="133"/>
      <c r="T971" s="133"/>
      <c r="U971" s="133"/>
      <c r="V971" s="133"/>
      <c r="W971" s="133"/>
      <c r="X971" s="133"/>
      <c r="Y971" s="133"/>
      <c r="Z971" s="133"/>
      <c r="AA971" s="133"/>
    </row>
    <row r="972" spans="1:27" ht="13">
      <c r="A972" s="142"/>
      <c r="B972" s="133"/>
      <c r="C972" s="133"/>
      <c r="D972" s="133"/>
      <c r="E972" s="133"/>
      <c r="F972" s="133"/>
      <c r="G972" s="133"/>
      <c r="H972" s="133"/>
      <c r="I972" s="133"/>
      <c r="J972" s="133"/>
      <c r="K972" s="133"/>
      <c r="L972" s="133"/>
      <c r="M972" s="133"/>
      <c r="N972" s="133"/>
      <c r="O972" s="133"/>
      <c r="P972" s="133"/>
      <c r="Q972" s="133"/>
      <c r="R972" s="133"/>
      <c r="S972" s="133"/>
      <c r="T972" s="133"/>
      <c r="U972" s="133"/>
      <c r="V972" s="133"/>
      <c r="W972" s="133"/>
      <c r="X972" s="133"/>
      <c r="Y972" s="133"/>
      <c r="Z972" s="133"/>
      <c r="AA972" s="133"/>
    </row>
    <row r="973" spans="1:27" ht="13">
      <c r="A973" s="142"/>
      <c r="B973" s="133"/>
      <c r="C973" s="133"/>
      <c r="D973" s="133"/>
      <c r="E973" s="133"/>
      <c r="F973" s="133"/>
      <c r="G973" s="133"/>
      <c r="H973" s="133"/>
      <c r="I973" s="133"/>
      <c r="J973" s="133"/>
      <c r="K973" s="133"/>
      <c r="L973" s="133"/>
      <c r="M973" s="133"/>
      <c r="N973" s="133"/>
      <c r="O973" s="133"/>
      <c r="P973" s="133"/>
      <c r="Q973" s="133"/>
      <c r="R973" s="133"/>
      <c r="S973" s="133"/>
      <c r="T973" s="133"/>
      <c r="U973" s="133"/>
      <c r="V973" s="133"/>
      <c r="W973" s="133"/>
      <c r="X973" s="133"/>
      <c r="Y973" s="133"/>
      <c r="Z973" s="133"/>
      <c r="AA973" s="133"/>
    </row>
    <row r="974" spans="1:27" ht="13">
      <c r="A974" s="142"/>
      <c r="B974" s="133"/>
      <c r="C974" s="133"/>
      <c r="D974" s="133"/>
      <c r="E974" s="133"/>
      <c r="F974" s="133"/>
      <c r="G974" s="133"/>
      <c r="H974" s="133"/>
      <c r="I974" s="133"/>
      <c r="J974" s="133"/>
      <c r="K974" s="133"/>
      <c r="L974" s="133"/>
      <c r="M974" s="133"/>
      <c r="N974" s="133"/>
      <c r="O974" s="133"/>
      <c r="P974" s="133"/>
      <c r="Q974" s="133"/>
      <c r="R974" s="133"/>
      <c r="S974" s="133"/>
      <c r="T974" s="133"/>
      <c r="U974" s="133"/>
      <c r="V974" s="133"/>
      <c r="W974" s="133"/>
      <c r="X974" s="133"/>
      <c r="Y974" s="133"/>
      <c r="Z974" s="133"/>
      <c r="AA974" s="133"/>
    </row>
    <row r="975" spans="1:27" ht="13">
      <c r="A975" s="142"/>
      <c r="B975" s="133"/>
      <c r="C975" s="133"/>
      <c r="D975" s="133"/>
      <c r="E975" s="133"/>
      <c r="F975" s="133"/>
      <c r="G975" s="133"/>
      <c r="H975" s="133"/>
      <c r="I975" s="133"/>
      <c r="J975" s="133"/>
      <c r="K975" s="133"/>
      <c r="L975" s="133"/>
      <c r="M975" s="133"/>
      <c r="N975" s="133"/>
      <c r="O975" s="133"/>
      <c r="P975" s="133"/>
      <c r="Q975" s="133"/>
      <c r="R975" s="133"/>
      <c r="S975" s="133"/>
      <c r="T975" s="133"/>
      <c r="U975" s="133"/>
      <c r="V975" s="133"/>
      <c r="W975" s="133"/>
      <c r="X975" s="133"/>
      <c r="Y975" s="133"/>
      <c r="Z975" s="133"/>
      <c r="AA975" s="133"/>
    </row>
    <row r="976" spans="1:27" ht="13">
      <c r="A976" s="142"/>
      <c r="B976" s="133"/>
      <c r="C976" s="133"/>
      <c r="D976" s="133"/>
      <c r="E976" s="133"/>
      <c r="F976" s="133"/>
      <c r="G976" s="133"/>
      <c r="H976" s="133"/>
      <c r="I976" s="133"/>
      <c r="J976" s="133"/>
      <c r="K976" s="133"/>
      <c r="L976" s="133"/>
      <c r="M976" s="133"/>
      <c r="N976" s="133"/>
      <c r="O976" s="133"/>
      <c r="P976" s="133"/>
      <c r="Q976" s="133"/>
      <c r="R976" s="133"/>
      <c r="S976" s="133"/>
      <c r="T976" s="133"/>
      <c r="U976" s="133"/>
      <c r="V976" s="133"/>
      <c r="W976" s="133"/>
      <c r="X976" s="133"/>
      <c r="Y976" s="133"/>
      <c r="Z976" s="133"/>
      <c r="AA976" s="133"/>
    </row>
    <row r="977" spans="1:27" ht="13">
      <c r="A977" s="142"/>
      <c r="B977" s="133"/>
      <c r="C977" s="133"/>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c r="AA977" s="133"/>
    </row>
    <row r="978" spans="1:27" ht="13">
      <c r="A978" s="142"/>
      <c r="B978" s="133"/>
      <c r="C978" s="133"/>
      <c r="D978" s="133"/>
      <c r="E978" s="133"/>
      <c r="F978" s="133"/>
      <c r="G978" s="133"/>
      <c r="H978" s="133"/>
      <c r="I978" s="133"/>
      <c r="J978" s="133"/>
      <c r="K978" s="133"/>
      <c r="L978" s="133"/>
      <c r="M978" s="133"/>
      <c r="N978" s="133"/>
      <c r="O978" s="133"/>
      <c r="P978" s="133"/>
      <c r="Q978" s="133"/>
      <c r="R978" s="133"/>
      <c r="S978" s="133"/>
      <c r="T978" s="133"/>
      <c r="U978" s="133"/>
      <c r="V978" s="133"/>
      <c r="W978" s="133"/>
      <c r="X978" s="133"/>
      <c r="Y978" s="133"/>
      <c r="Z978" s="133"/>
      <c r="AA978" s="133"/>
    </row>
    <row r="979" spans="1:27" ht="13">
      <c r="A979" s="142"/>
      <c r="B979" s="133"/>
      <c r="C979" s="133"/>
      <c r="D979" s="133"/>
      <c r="E979" s="133"/>
      <c r="F979" s="133"/>
      <c r="G979" s="133"/>
      <c r="H979" s="133"/>
      <c r="I979" s="133"/>
      <c r="J979" s="133"/>
      <c r="K979" s="133"/>
      <c r="L979" s="133"/>
      <c r="M979" s="133"/>
      <c r="N979" s="133"/>
      <c r="O979" s="133"/>
      <c r="P979" s="133"/>
      <c r="Q979" s="133"/>
      <c r="R979" s="133"/>
      <c r="S979" s="133"/>
      <c r="T979" s="133"/>
      <c r="U979" s="133"/>
      <c r="V979" s="133"/>
      <c r="W979" s="133"/>
      <c r="X979" s="133"/>
      <c r="Y979" s="133"/>
      <c r="Z979" s="133"/>
      <c r="AA979" s="133"/>
    </row>
    <row r="980" spans="1:27" ht="13">
      <c r="A980" s="142"/>
      <c r="B980" s="133"/>
      <c r="C980" s="133"/>
      <c r="D980" s="133"/>
      <c r="E980" s="133"/>
      <c r="F980" s="133"/>
      <c r="G980" s="133"/>
      <c r="H980" s="133"/>
      <c r="I980" s="133"/>
      <c r="J980" s="133"/>
      <c r="K980" s="133"/>
      <c r="L980" s="133"/>
      <c r="M980" s="133"/>
      <c r="N980" s="133"/>
      <c r="O980" s="133"/>
      <c r="P980" s="133"/>
      <c r="Q980" s="133"/>
      <c r="R980" s="133"/>
      <c r="S980" s="133"/>
      <c r="T980" s="133"/>
      <c r="U980" s="133"/>
      <c r="V980" s="133"/>
      <c r="W980" s="133"/>
      <c r="X980" s="133"/>
      <c r="Y980" s="133"/>
      <c r="Z980" s="133"/>
      <c r="AA980" s="133"/>
    </row>
    <row r="981" spans="1:27" ht="13">
      <c r="A981" s="142"/>
      <c r="B981" s="133"/>
      <c r="C981" s="133"/>
      <c r="D981" s="133"/>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c r="AA981" s="133"/>
    </row>
    <row r="982" spans="1:27" ht="13">
      <c r="A982" s="142"/>
      <c r="B982" s="133"/>
      <c r="C982" s="133"/>
      <c r="D982" s="133"/>
      <c r="E982" s="133"/>
      <c r="F982" s="133"/>
      <c r="G982" s="133"/>
      <c r="H982" s="133"/>
      <c r="I982" s="133"/>
      <c r="J982" s="133"/>
      <c r="K982" s="133"/>
      <c r="L982" s="133"/>
      <c r="M982" s="133"/>
      <c r="N982" s="133"/>
      <c r="O982" s="133"/>
      <c r="P982" s="133"/>
      <c r="Q982" s="133"/>
      <c r="R982" s="133"/>
      <c r="S982" s="133"/>
      <c r="T982" s="133"/>
      <c r="U982" s="133"/>
      <c r="V982" s="133"/>
      <c r="W982" s="133"/>
      <c r="X982" s="133"/>
      <c r="Y982" s="133"/>
      <c r="Z982" s="133"/>
      <c r="AA982" s="133"/>
    </row>
    <row r="983" spans="1:27" ht="13">
      <c r="A983" s="142"/>
      <c r="B983" s="133"/>
      <c r="C983" s="133"/>
      <c r="D983" s="133"/>
      <c r="E983" s="133"/>
      <c r="F983" s="133"/>
      <c r="G983" s="133"/>
      <c r="H983" s="133"/>
      <c r="I983" s="133"/>
      <c r="J983" s="133"/>
      <c r="K983" s="133"/>
      <c r="L983" s="133"/>
      <c r="M983" s="133"/>
      <c r="N983" s="133"/>
      <c r="O983" s="133"/>
      <c r="P983" s="133"/>
      <c r="Q983" s="133"/>
      <c r="R983" s="133"/>
      <c r="S983" s="133"/>
      <c r="T983" s="133"/>
      <c r="U983" s="133"/>
      <c r="V983" s="133"/>
      <c r="W983" s="133"/>
      <c r="X983" s="133"/>
      <c r="Y983" s="133"/>
      <c r="Z983" s="133"/>
      <c r="AA983" s="133"/>
    </row>
    <row r="984" spans="1:27" ht="13">
      <c r="A984" s="142"/>
      <c r="B984" s="133"/>
      <c r="C984" s="133"/>
      <c r="D984" s="133"/>
      <c r="E984" s="133"/>
      <c r="F984" s="133"/>
      <c r="G984" s="133"/>
      <c r="H984" s="133"/>
      <c r="I984" s="133"/>
      <c r="J984" s="133"/>
      <c r="K984" s="133"/>
      <c r="L984" s="133"/>
      <c r="M984" s="133"/>
      <c r="N984" s="133"/>
      <c r="O984" s="133"/>
      <c r="P984" s="133"/>
      <c r="Q984" s="133"/>
      <c r="R984" s="133"/>
      <c r="S984" s="133"/>
      <c r="T984" s="133"/>
      <c r="U984" s="133"/>
      <c r="V984" s="133"/>
      <c r="W984" s="133"/>
      <c r="X984" s="133"/>
      <c r="Y984" s="133"/>
      <c r="Z984" s="133"/>
      <c r="AA984" s="133"/>
    </row>
    <row r="985" spans="1:27" ht="13">
      <c r="A985" s="142"/>
      <c r="B985" s="133"/>
      <c r="C985" s="133"/>
      <c r="D985" s="133"/>
      <c r="E985" s="133"/>
      <c r="F985" s="133"/>
      <c r="G985" s="133"/>
      <c r="H985" s="133"/>
      <c r="I985" s="133"/>
      <c r="J985" s="133"/>
      <c r="K985" s="133"/>
      <c r="L985" s="133"/>
      <c r="M985" s="133"/>
      <c r="N985" s="133"/>
      <c r="O985" s="133"/>
      <c r="P985" s="133"/>
      <c r="Q985" s="133"/>
      <c r="R985" s="133"/>
      <c r="S985" s="133"/>
      <c r="T985" s="133"/>
      <c r="U985" s="133"/>
      <c r="V985" s="133"/>
      <c r="W985" s="133"/>
      <c r="X985" s="133"/>
      <c r="Y985" s="133"/>
      <c r="Z985" s="133"/>
      <c r="AA985" s="133"/>
    </row>
    <row r="986" spans="1:27" ht="13">
      <c r="A986" s="142"/>
      <c r="B986" s="133"/>
      <c r="C986" s="133"/>
      <c r="D986" s="133"/>
      <c r="E986" s="133"/>
      <c r="F986" s="133"/>
      <c r="G986" s="133"/>
      <c r="H986" s="133"/>
      <c r="I986" s="133"/>
      <c r="J986" s="133"/>
      <c r="K986" s="133"/>
      <c r="L986" s="133"/>
      <c r="M986" s="133"/>
      <c r="N986" s="133"/>
      <c r="O986" s="133"/>
      <c r="P986" s="133"/>
      <c r="Q986" s="133"/>
      <c r="R986" s="133"/>
      <c r="S986" s="133"/>
      <c r="T986" s="133"/>
      <c r="U986" s="133"/>
      <c r="V986" s="133"/>
      <c r="W986" s="133"/>
      <c r="X986" s="133"/>
      <c r="Y986" s="133"/>
      <c r="Z986" s="133"/>
      <c r="AA986" s="133"/>
    </row>
    <row r="987" spans="1:27" ht="13">
      <c r="A987" s="142"/>
      <c r="B987" s="133"/>
      <c r="C987" s="133"/>
      <c r="D987" s="133"/>
      <c r="E987" s="133"/>
      <c r="F987" s="133"/>
      <c r="G987" s="133"/>
      <c r="H987" s="133"/>
      <c r="I987" s="133"/>
      <c r="J987" s="133"/>
      <c r="K987" s="133"/>
      <c r="L987" s="133"/>
      <c r="M987" s="133"/>
      <c r="N987" s="133"/>
      <c r="O987" s="133"/>
      <c r="P987" s="133"/>
      <c r="Q987" s="133"/>
      <c r="R987" s="133"/>
      <c r="S987" s="133"/>
      <c r="T987" s="133"/>
      <c r="U987" s="133"/>
      <c r="V987" s="133"/>
      <c r="W987" s="133"/>
      <c r="X987" s="133"/>
      <c r="Y987" s="133"/>
      <c r="Z987" s="133"/>
      <c r="AA987" s="133"/>
    </row>
    <row r="988" spans="1:27" ht="13">
      <c r="A988" s="142"/>
      <c r="B988" s="133"/>
      <c r="C988" s="133"/>
      <c r="D988" s="133"/>
      <c r="E988" s="133"/>
      <c r="F988" s="133"/>
      <c r="G988" s="133"/>
      <c r="H988" s="133"/>
      <c r="I988" s="133"/>
      <c r="J988" s="133"/>
      <c r="K988" s="133"/>
      <c r="L988" s="133"/>
      <c r="M988" s="133"/>
      <c r="N988" s="133"/>
      <c r="O988" s="133"/>
      <c r="P988" s="133"/>
      <c r="Q988" s="133"/>
      <c r="R988" s="133"/>
      <c r="S988" s="133"/>
      <c r="T988" s="133"/>
      <c r="U988" s="133"/>
      <c r="V988" s="133"/>
      <c r="W988" s="133"/>
      <c r="X988" s="133"/>
      <c r="Y988" s="133"/>
      <c r="Z988" s="133"/>
      <c r="AA988" s="133"/>
    </row>
    <row r="989" spans="1:27" ht="13">
      <c r="A989" s="142"/>
      <c r="B989" s="133"/>
      <c r="C989" s="133"/>
      <c r="D989" s="133"/>
      <c r="E989" s="133"/>
      <c r="F989" s="133"/>
      <c r="G989" s="133"/>
      <c r="H989" s="133"/>
      <c r="I989" s="133"/>
      <c r="J989" s="133"/>
      <c r="K989" s="133"/>
      <c r="L989" s="133"/>
      <c r="M989" s="133"/>
      <c r="N989" s="133"/>
      <c r="O989" s="133"/>
      <c r="P989" s="133"/>
      <c r="Q989" s="133"/>
      <c r="R989" s="133"/>
      <c r="S989" s="133"/>
      <c r="T989" s="133"/>
      <c r="U989" s="133"/>
      <c r="V989" s="133"/>
      <c r="W989" s="133"/>
      <c r="X989" s="133"/>
      <c r="Y989" s="133"/>
      <c r="Z989" s="133"/>
      <c r="AA989" s="133"/>
    </row>
    <row r="990" spans="1:27" ht="13">
      <c r="A990" s="142"/>
      <c r="B990" s="133"/>
      <c r="C990" s="133"/>
      <c r="D990" s="133"/>
      <c r="E990" s="133"/>
      <c r="F990" s="133"/>
      <c r="G990" s="133"/>
      <c r="H990" s="133"/>
      <c r="I990" s="133"/>
      <c r="J990" s="133"/>
      <c r="K990" s="133"/>
      <c r="L990" s="133"/>
      <c r="M990" s="133"/>
      <c r="N990" s="133"/>
      <c r="O990" s="133"/>
      <c r="P990" s="133"/>
      <c r="Q990" s="133"/>
      <c r="R990" s="133"/>
      <c r="S990" s="133"/>
      <c r="T990" s="133"/>
      <c r="U990" s="133"/>
      <c r="V990" s="133"/>
      <c r="W990" s="133"/>
      <c r="X990" s="133"/>
      <c r="Y990" s="133"/>
      <c r="Z990" s="133"/>
      <c r="AA990" s="133"/>
    </row>
    <row r="991" spans="1:27" ht="13">
      <c r="A991" s="142"/>
      <c r="B991" s="133"/>
      <c r="C991" s="133"/>
      <c r="D991" s="133"/>
      <c r="E991" s="133"/>
      <c r="F991" s="133"/>
      <c r="G991" s="133"/>
      <c r="H991" s="133"/>
      <c r="I991" s="133"/>
      <c r="J991" s="133"/>
      <c r="K991" s="133"/>
      <c r="L991" s="133"/>
      <c r="M991" s="133"/>
      <c r="N991" s="133"/>
      <c r="O991" s="133"/>
      <c r="P991" s="133"/>
      <c r="Q991" s="133"/>
      <c r="R991" s="133"/>
      <c r="S991" s="133"/>
      <c r="T991" s="133"/>
      <c r="U991" s="133"/>
      <c r="V991" s="133"/>
      <c r="W991" s="133"/>
      <c r="X991" s="133"/>
      <c r="Y991" s="133"/>
      <c r="Z991" s="133"/>
      <c r="AA991" s="133"/>
    </row>
    <row r="992" spans="1:27" ht="13">
      <c r="A992" s="142"/>
      <c r="B992" s="133"/>
      <c r="C992" s="133"/>
      <c r="D992" s="133"/>
      <c r="E992" s="133"/>
      <c r="F992" s="133"/>
      <c r="G992" s="133"/>
      <c r="H992" s="133"/>
      <c r="I992" s="133"/>
      <c r="J992" s="133"/>
      <c r="K992" s="133"/>
      <c r="L992" s="133"/>
      <c r="M992" s="133"/>
      <c r="N992" s="133"/>
      <c r="O992" s="133"/>
      <c r="P992" s="133"/>
      <c r="Q992" s="133"/>
      <c r="R992" s="133"/>
      <c r="S992" s="133"/>
      <c r="T992" s="133"/>
      <c r="U992" s="133"/>
      <c r="V992" s="133"/>
      <c r="W992" s="133"/>
      <c r="X992" s="133"/>
      <c r="Y992" s="133"/>
      <c r="Z992" s="133"/>
      <c r="AA992" s="133"/>
    </row>
    <row r="993" spans="1:27" ht="13">
      <c r="A993" s="142"/>
      <c r="B993" s="133"/>
      <c r="C993" s="133"/>
      <c r="D993" s="133"/>
      <c r="E993" s="133"/>
      <c r="F993" s="133"/>
      <c r="G993" s="133"/>
      <c r="H993" s="133"/>
      <c r="I993" s="133"/>
      <c r="J993" s="133"/>
      <c r="K993" s="133"/>
      <c r="L993" s="133"/>
      <c r="M993" s="133"/>
      <c r="N993" s="133"/>
      <c r="O993" s="133"/>
      <c r="P993" s="133"/>
      <c r="Q993" s="133"/>
      <c r="R993" s="133"/>
      <c r="S993" s="133"/>
      <c r="T993" s="133"/>
      <c r="U993" s="133"/>
      <c r="V993" s="133"/>
      <c r="W993" s="133"/>
      <c r="X993" s="133"/>
      <c r="Y993" s="133"/>
      <c r="Z993" s="133"/>
      <c r="AA993" s="133"/>
    </row>
    <row r="994" spans="1:27" ht="13">
      <c r="A994" s="142"/>
      <c r="B994" s="133"/>
      <c r="C994" s="133"/>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c r="AA994" s="133"/>
    </row>
    <row r="995" spans="1:27" ht="13">
      <c r="A995" s="142"/>
      <c r="B995" s="133"/>
      <c r="C995" s="133"/>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c r="AA995" s="133"/>
    </row>
    <row r="996" spans="1:27" ht="13">
      <c r="A996" s="142"/>
      <c r="B996" s="133"/>
      <c r="C996" s="133"/>
      <c r="D996" s="133"/>
      <c r="E996" s="133"/>
      <c r="F996" s="133"/>
      <c r="G996" s="133"/>
      <c r="H996" s="133"/>
      <c r="I996" s="133"/>
      <c r="J996" s="133"/>
      <c r="K996" s="133"/>
      <c r="L996" s="133"/>
      <c r="M996" s="133"/>
      <c r="N996" s="133"/>
      <c r="O996" s="133"/>
      <c r="P996" s="133"/>
      <c r="Q996" s="133"/>
      <c r="R996" s="133"/>
      <c r="S996" s="133"/>
      <c r="T996" s="133"/>
      <c r="U996" s="133"/>
      <c r="V996" s="133"/>
      <c r="W996" s="133"/>
      <c r="X996" s="133"/>
      <c r="Y996" s="133"/>
      <c r="Z996" s="133"/>
      <c r="AA996" s="133"/>
    </row>
    <row r="997" spans="1:27" ht="13">
      <c r="A997" s="142"/>
      <c r="B997" s="133"/>
      <c r="C997" s="133"/>
      <c r="D997" s="133"/>
      <c r="E997" s="133"/>
      <c r="F997" s="133"/>
      <c r="G997" s="133"/>
      <c r="H997" s="133"/>
      <c r="I997" s="133"/>
      <c r="J997" s="133"/>
      <c r="K997" s="133"/>
      <c r="L997" s="133"/>
      <c r="M997" s="133"/>
      <c r="N997" s="133"/>
      <c r="O997" s="133"/>
      <c r="P997" s="133"/>
      <c r="Q997" s="133"/>
      <c r="R997" s="133"/>
      <c r="S997" s="133"/>
      <c r="T997" s="133"/>
      <c r="U997" s="133"/>
      <c r="V997" s="133"/>
      <c r="W997" s="133"/>
      <c r="X997" s="133"/>
      <c r="Y997" s="133"/>
      <c r="Z997" s="133"/>
      <c r="AA997" s="133"/>
    </row>
    <row r="998" spans="1:27" ht="13">
      <c r="A998" s="142"/>
      <c r="B998" s="133"/>
      <c r="C998" s="133"/>
      <c r="D998" s="133"/>
      <c r="E998" s="133"/>
      <c r="F998" s="133"/>
      <c r="G998" s="133"/>
      <c r="H998" s="133"/>
      <c r="I998" s="133"/>
      <c r="J998" s="133"/>
      <c r="K998" s="133"/>
      <c r="L998" s="133"/>
      <c r="M998" s="133"/>
      <c r="N998" s="133"/>
      <c r="O998" s="133"/>
      <c r="P998" s="133"/>
      <c r="Q998" s="133"/>
      <c r="R998" s="133"/>
      <c r="S998" s="133"/>
      <c r="T998" s="133"/>
      <c r="U998" s="133"/>
      <c r="V998" s="133"/>
      <c r="W998" s="133"/>
      <c r="X998" s="133"/>
      <c r="Y998" s="133"/>
      <c r="Z998" s="133"/>
      <c r="AA998" s="133"/>
    </row>
    <row r="999" spans="1:27" ht="13">
      <c r="A999" s="142"/>
      <c r="B999" s="133"/>
      <c r="C999" s="133"/>
      <c r="D999" s="133"/>
      <c r="E999" s="133"/>
      <c r="F999" s="133"/>
      <c r="G999" s="133"/>
      <c r="H999" s="133"/>
      <c r="I999" s="133"/>
      <c r="J999" s="133"/>
      <c r="K999" s="133"/>
      <c r="L999" s="133"/>
      <c r="M999" s="133"/>
      <c r="N999" s="133"/>
      <c r="O999" s="133"/>
      <c r="P999" s="133"/>
      <c r="Q999" s="133"/>
      <c r="R999" s="133"/>
      <c r="S999" s="133"/>
      <c r="T999" s="133"/>
      <c r="U999" s="133"/>
      <c r="V999" s="133"/>
      <c r="W999" s="133"/>
      <c r="X999" s="133"/>
      <c r="Y999" s="133"/>
      <c r="Z999" s="133"/>
      <c r="AA999" s="133"/>
    </row>
    <row r="1000" spans="1:27" ht="13">
      <c r="A1000" s="142"/>
      <c r="B1000" s="133"/>
      <c r="C1000" s="133"/>
      <c r="D1000" s="133"/>
      <c r="E1000" s="133"/>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c r="AA1000" s="133"/>
    </row>
    <row r="1001" spans="1:27" ht="13">
      <c r="A1001" s="142"/>
      <c r="B1001" s="133"/>
      <c r="C1001" s="133"/>
      <c r="D1001" s="133"/>
      <c r="E1001" s="133"/>
      <c r="F1001" s="133"/>
      <c r="G1001" s="133"/>
      <c r="H1001" s="133"/>
      <c r="I1001" s="133"/>
      <c r="J1001" s="133"/>
      <c r="K1001" s="133"/>
      <c r="L1001" s="133"/>
      <c r="M1001" s="133"/>
      <c r="N1001" s="133"/>
      <c r="O1001" s="133"/>
      <c r="P1001" s="133"/>
      <c r="Q1001" s="133"/>
      <c r="R1001" s="133"/>
      <c r="S1001" s="133"/>
      <c r="T1001" s="133"/>
      <c r="U1001" s="133"/>
      <c r="V1001" s="133"/>
      <c r="W1001" s="133"/>
      <c r="X1001" s="133"/>
      <c r="Y1001" s="133"/>
      <c r="Z1001" s="133"/>
      <c r="AA1001" s="133"/>
    </row>
    <row r="1002" spans="1:27" ht="13">
      <c r="A1002" s="142"/>
      <c r="B1002" s="133"/>
      <c r="C1002" s="133"/>
      <c r="D1002" s="133"/>
      <c r="E1002" s="133"/>
      <c r="F1002" s="133"/>
      <c r="G1002" s="133"/>
      <c r="H1002" s="133"/>
      <c r="I1002" s="133"/>
      <c r="J1002" s="133"/>
      <c r="K1002" s="133"/>
      <c r="L1002" s="133"/>
      <c r="M1002" s="133"/>
      <c r="N1002" s="133"/>
      <c r="O1002" s="133"/>
      <c r="P1002" s="133"/>
      <c r="Q1002" s="133"/>
      <c r="R1002" s="133"/>
      <c r="S1002" s="133"/>
      <c r="T1002" s="133"/>
      <c r="U1002" s="133"/>
      <c r="V1002" s="133"/>
      <c r="W1002" s="133"/>
      <c r="X1002" s="133"/>
      <c r="Y1002" s="133"/>
      <c r="Z1002" s="133"/>
      <c r="AA1002" s="133"/>
    </row>
    <row r="1003" spans="1:27" ht="13">
      <c r="A1003" s="142"/>
      <c r="B1003" s="133"/>
      <c r="C1003" s="133"/>
      <c r="D1003" s="133"/>
      <c r="E1003" s="133"/>
      <c r="F1003" s="133"/>
      <c r="G1003" s="133"/>
      <c r="H1003" s="133"/>
      <c r="I1003" s="133"/>
      <c r="J1003" s="133"/>
      <c r="K1003" s="133"/>
      <c r="L1003" s="133"/>
      <c r="M1003" s="133"/>
      <c r="N1003" s="133"/>
      <c r="O1003" s="133"/>
      <c r="P1003" s="133"/>
      <c r="Q1003" s="133"/>
      <c r="R1003" s="133"/>
      <c r="S1003" s="133"/>
      <c r="T1003" s="133"/>
      <c r="U1003" s="133"/>
      <c r="V1003" s="133"/>
      <c r="W1003" s="133"/>
      <c r="X1003" s="133"/>
      <c r="Y1003" s="133"/>
      <c r="Z1003" s="133"/>
      <c r="AA1003" s="133"/>
    </row>
  </sheetData>
  <hyperlinks>
    <hyperlink ref="A2" r:id="rId1" xr:uid="{00000000-0004-0000-0300-000000000000}"/>
    <hyperlink ref="A3" r:id="rId2" xr:uid="{00000000-0004-0000-0300-000001000000}"/>
    <hyperlink ref="A4" location="Network summary!A1" display="One Solana transaction" xr:uid="{00000000-0004-0000-0300-000002000000}"/>
    <hyperlink ref="A5" r:id="rId3" xr:uid="{00000000-0004-0000-0300-000003000000}"/>
    <hyperlink ref="A6" r:id="rId4" xr:uid="{00000000-0004-0000-0300-000004000000}"/>
    <hyperlink ref="A7" r:id="rId5" xr:uid="{00000000-0004-0000-0300-000005000000}"/>
    <hyperlink ref="A8" r:id="rId6" xr:uid="{00000000-0004-0000-0300-000006000000}"/>
    <hyperlink ref="A9" r:id="rId7" xr:uid="{00000000-0004-0000-0300-000007000000}"/>
    <hyperlink ref="A10" r:id="rId8" xr:uid="{00000000-0004-0000-0300-000008000000}"/>
    <hyperlink ref="A11" r:id="rId9" xr:uid="{00000000-0004-0000-0300-000009000000}"/>
    <hyperlink ref="A12" r:id="rId10" xr:uid="{00000000-0004-0000-0300-00000A000000}"/>
    <hyperlink ref="A13" r:id="rId11" xr:uid="{00000000-0004-0000-0300-00000B000000}"/>
    <hyperlink ref="A14" r:id="rId12" xr:uid="{00000000-0004-0000-0300-00000C000000}"/>
    <hyperlink ref="A15" r:id="rId13" xr:uid="{00000000-0004-0000-0300-00000D000000}"/>
    <hyperlink ref="A16" r:id="rId14" xr:uid="{00000000-0004-0000-0300-00000E000000}"/>
    <hyperlink ref="A17" r:id="rId15" xr:uid="{00000000-0004-0000-0300-00000F000000}"/>
    <hyperlink ref="A19" r:id="rId16" xr:uid="{00000000-0004-0000-0300-00001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Validator analysis</vt:lpstr>
      <vt:lpstr>Network summary</vt:lpstr>
      <vt:lpstr>Footprint comparisons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2022-01-06T21:21:45Z</dcterms:modified>
</cp:coreProperties>
</file>